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PLATI_PERSONAL_CONTRACTUAL" sheetId="1" r:id="rId1"/>
  </sheets>
  <definedNames>
    <definedName name="_xlnm.Print_Area" localSheetId="0">'PLATI_PERSONAL_CONTRACTUAL'!$N$1:$Z$71</definedName>
  </definedNames>
  <calcPr fullCalcOnLoad="1"/>
</workbook>
</file>

<file path=xl/sharedStrings.xml><?xml version="1.0" encoding="utf-8"?>
<sst xmlns="http://schemas.openxmlformats.org/spreadsheetml/2006/main" count="275" uniqueCount="89">
  <si>
    <t>CAS MARAMUREŞ</t>
  </si>
  <si>
    <t xml:space="preserve"> SERVICIUL DECONTARE SERVICII MEDICALE, ACORDURI, REGULAMENTE si FORMULARE EUROPENE   </t>
  </si>
  <si>
    <t>SERVICIUL DECONTARE SERVICII MEDICALE ACORDURI REGULAMENTE SI FORMULARE EUROPENE</t>
  </si>
  <si>
    <t>Nr……………/…………………..........…….</t>
  </si>
  <si>
    <t>ORDONANŢAREA LA PLATĂ</t>
  </si>
  <si>
    <t>SUMELE DECONTATE DIN FACTURILE AFERENTE REŢETELOR ELIBERATE PENTRU PERSONALUL CONTACTUAL DIN SPITALE, PARTEA DE CONTRIBUŢIE ASIGURAT (COPLATĂ IN LUNA DECEMBRIE2016)</t>
  </si>
  <si>
    <t xml:space="preserve">NATURA CHELTUIELILOR: Decontarea serviciilor farmaceutice aferente reţetelor eliberate pentru personalul contractual din spitale, partea de contribuţie asigurat (COPLATĂ IN LUNA DECEMBRIE 2016) </t>
  </si>
  <si>
    <t>Lei</t>
  </si>
  <si>
    <t>Nr. crt.</t>
  </si>
  <si>
    <t>Unitatea sanitară</t>
  </si>
  <si>
    <t>Borderou Nr.</t>
  </si>
  <si>
    <t>Factura</t>
  </si>
  <si>
    <t>Refuz la plată</t>
  </si>
  <si>
    <t>Diferenţa de plată</t>
  </si>
  <si>
    <t>Plată parţială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</si>
  <si>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</si>
  <si>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</si>
  <si>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</si>
  <si>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</si>
  <si>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</si>
  <si>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</si>
  <si>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</si>
  <si>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</si>
  <si>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</si>
  <si>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</si>
  <si>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</t>
  </si>
  <si>
    <t>Număr</t>
  </si>
  <si>
    <t>Data</t>
  </si>
  <si>
    <t>Suma</t>
  </si>
  <si>
    <t xml:space="preserve">Data </t>
  </si>
  <si>
    <t>SPITAL JUDETEAN BAIA MARE</t>
  </si>
  <si>
    <t>28130/04,11,2016</t>
  </si>
  <si>
    <t>20,10,2016</t>
  </si>
  <si>
    <t>BAIA MARE</t>
  </si>
  <si>
    <t>RO16TREZ24F660601200401X</t>
  </si>
  <si>
    <t>473/2015</t>
  </si>
  <si>
    <t>21,10,2016</t>
  </si>
  <si>
    <t>24,10,2016</t>
  </si>
  <si>
    <t>25,10,2016</t>
  </si>
  <si>
    <t>26,10,2016</t>
  </si>
  <si>
    <t>15,10,2016</t>
  </si>
  <si>
    <t>18,10,2016</t>
  </si>
  <si>
    <t>TOTAL SPITAL JUDETEAN BAIA MARE</t>
  </si>
  <si>
    <t>AMBULANTA BAIA MARE</t>
  </si>
  <si>
    <t>16826/25,10,2016</t>
  </si>
  <si>
    <t>03,10,2016</t>
  </si>
  <si>
    <t>RO12TREZ4365005XXX000117</t>
  </si>
  <si>
    <t>498/2015</t>
  </si>
  <si>
    <t>TOTAL AMBULANTA</t>
  </si>
  <si>
    <t>5015/04,11,2016</t>
  </si>
  <si>
    <t>29,09,2016</t>
  </si>
  <si>
    <t>SPITAL PNEUMOFTIZIOLOGIE BAIA MARE</t>
  </si>
  <si>
    <t>RO79TREZ24F660601203030X</t>
  </si>
  <si>
    <t>497/2015</t>
  </si>
  <si>
    <t>TOTAL SPITAL PNEUMOFTIZIOLOGIE</t>
  </si>
  <si>
    <t>TOTAL</t>
  </si>
  <si>
    <t>PREŞEDINTE-DIRECTOR GENERAL</t>
  </si>
  <si>
    <t xml:space="preserve">DIRECTOR EXECUTIV </t>
  </si>
  <si>
    <t xml:space="preserve">  DIRECTOR EXECUTIV</t>
  </si>
  <si>
    <t>ŞEF SERVICIU D.S.M.A.R.FE</t>
  </si>
  <si>
    <t>CALCULUL DISPONIBILULUI DIN CONTUL DE ANGAJAMENT</t>
  </si>
  <si>
    <t>EC. PRODAN CARMEN</t>
  </si>
  <si>
    <t xml:space="preserve"> DIRECŢIA ECONOMICĂ</t>
  </si>
  <si>
    <t>DIRECŢIA RELAŢII CONTRACTUALE</t>
  </si>
  <si>
    <t>EC. BLAGA GABRIELA</t>
  </si>
  <si>
    <r>
      <t xml:space="preserve">  </t>
    </r>
    <r>
      <rPr>
        <sz val="8"/>
        <color indexed="8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</si>
  <si>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</si>
  <si>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</si>
  <si>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</si>
  <si>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</si>
  <si>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</si>
  <si>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</si>
  <si>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</si>
  <si>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</si>
  <si>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</si>
  <si>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</si>
  <si>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</si>
  <si>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ÎNTOCMIT</t>
  </si>
  <si>
    <t>EC. KOROLY IVAN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</si>
  <si>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</si>
  <si>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</si>
  <si>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</si>
  <si>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</si>
  <si>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</si>
  <si>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</si>
  <si>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Verificare</t>
  </si>
  <si>
    <t>Întocmit</t>
  </si>
  <si>
    <t>Semnătura</t>
  </si>
  <si>
    <t>Ec.Koroly Ivan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</si>
</sst>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.00&quot; &quot;;&quot; (&quot;#,##0.00&quot;)&quot;;&quot; -&quot;00&quot; &quot;;&quot; &quot;@&quot; &quot;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m&quot;.&quot;d&quot;.&quot;yyyy"/>
    <numFmt numFmtId="181" formatCode="dd&quot;.&quot;mm&quot;.&quot;yyyy"/>
    <numFmt numFmtId="182" formatCode="m&quot;.&quot;d"/>
  </numFmts>
  <fonts count="85">
    <font>
      <sz val="10"/>
      <color rgb="FF000000"/>
      <name val="Arial"/>
      <family val="2"/>
    </font>
    <font>
      <sz val="10"/>
      <name val="Calibri"/>
      <family val="2"/>
    </font>
    <font>
      <b/>
      <i/>
      <sz val="8"/>
      <color indexed="8"/>
      <name val="CG Omeg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color indexed="8"/>
      <name val="Lucida Sans Unicode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3"/>
      <color rgb="FF003366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sz val="8"/>
      <color rgb="FF000000"/>
      <name val="CG Omega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800000"/>
      <name val="Arial"/>
      <family val="2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80"/>
      <name val="Arial"/>
      <family val="2"/>
    </font>
    <font>
      <sz val="8"/>
      <color rgb="FF000080"/>
      <name val="Arial"/>
      <family val="2"/>
    </font>
    <font>
      <sz val="10"/>
      <color rgb="FF000080"/>
      <name val="Arial"/>
      <family val="2"/>
    </font>
    <font>
      <b/>
      <sz val="8"/>
      <color rgb="FF800000"/>
      <name val="Arial"/>
      <family val="2"/>
    </font>
    <font>
      <sz val="10"/>
      <color rgb="FF800000"/>
      <name val="Arial"/>
      <family val="2"/>
    </font>
    <font>
      <b/>
      <sz val="9"/>
      <color rgb="FF0000FF"/>
      <name val="Arial"/>
      <family val="2"/>
    </font>
    <font>
      <sz val="8"/>
      <color rgb="FF000000"/>
      <name val="Lucida Sans Unicode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800000"/>
      <name val="Arial"/>
      <family val="2"/>
    </font>
    <font>
      <b/>
      <sz val="8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ck">
        <color rgb="FF333399"/>
      </bottom>
    </border>
    <border>
      <left/>
      <right/>
      <top/>
      <bottom style="medium">
        <color rgb="FF0066CC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/>
      <right/>
      <top style="thin">
        <color rgb="FF333399"/>
      </top>
      <bottom style="double">
        <color rgb="FF333399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5" fillId="3" borderId="1" applyNumberFormat="0" applyAlignment="0" applyProtection="0"/>
    <xf numFmtId="0" fontId="46" fillId="0" borderId="2" applyNumberFormat="0" applyFill="0" applyAlignment="0" applyProtection="0"/>
    <xf numFmtId="0" fontId="0" fillId="4" borderId="3" applyNumberFormat="0" applyFont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8" borderId="6" applyNumberFormat="0" applyAlignment="0" applyProtection="0"/>
    <xf numFmtId="0" fontId="48" fillId="6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7" applyNumberFormat="0" applyAlignment="0" applyProtection="0"/>
    <xf numFmtId="0" fontId="44" fillId="11" borderId="0" applyNumberFormat="0" applyBorder="0" applyAlignment="0" applyProtection="0"/>
    <xf numFmtId="0" fontId="58" fillId="10" borderId="6" applyNumberForma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48" fillId="14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4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4" fillId="9" borderId="0" applyNumberFormat="0" applyBorder="0" applyAlignment="0" applyProtection="0"/>
    <xf numFmtId="0" fontId="48" fillId="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8" fillId="20" borderId="0" applyNumberFormat="0" applyBorder="0" applyAlignment="0" applyProtection="0"/>
    <xf numFmtId="0" fontId="44" fillId="2" borderId="0" applyNumberFormat="0" applyBorder="0" applyAlignment="0" applyProtection="0"/>
    <xf numFmtId="0" fontId="48" fillId="2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8" fillId="21" borderId="0" applyNumberFormat="0" applyBorder="0" applyAlignment="0" applyProtection="0"/>
    <xf numFmtId="0" fontId="44" fillId="22" borderId="0" applyNumberFormat="0" applyBorder="0" applyAlignment="0" applyProtection="0"/>
    <xf numFmtId="0" fontId="48" fillId="2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220">
    <xf numFmtId="0" fontId="0" fillId="0" borderId="0" xfId="0" applyAlignment="1">
      <alignment/>
    </xf>
    <xf numFmtId="0" fontId="63" fillId="0" borderId="0" xfId="61" applyFont="1" applyFill="1" applyAlignment="1">
      <alignment/>
    </xf>
    <xf numFmtId="0" fontId="64" fillId="0" borderId="0" xfId="61" applyFont="1" applyFill="1" applyAlignment="1">
      <alignment/>
    </xf>
    <xf numFmtId="0" fontId="65" fillId="0" borderId="0" xfId="61" applyFont="1" applyFill="1" applyAlignment="1">
      <alignment horizontal="center"/>
    </xf>
    <xf numFmtId="0" fontId="0" fillId="0" borderId="0" xfId="61" applyFont="1" applyFill="1" applyAlignment="1">
      <alignment shrinkToFit="1"/>
    </xf>
    <xf numFmtId="0" fontId="66" fillId="0" borderId="0" xfId="61" applyFont="1" applyFill="1" applyAlignment="1">
      <alignment shrinkToFit="1"/>
    </xf>
    <xf numFmtId="0" fontId="67" fillId="0" borderId="0" xfId="61" applyFont="1" applyFill="1" applyAlignment="1">
      <alignment shrinkToFit="1"/>
    </xf>
    <xf numFmtId="0" fontId="68" fillId="0" borderId="0" xfId="61" applyFont="1" applyFill="1" applyAlignment="1">
      <alignment/>
    </xf>
    <xf numFmtId="0" fontId="0" fillId="0" borderId="0" xfId="61" applyFont="1" applyFill="1" applyAlignment="1">
      <alignment/>
    </xf>
    <xf numFmtId="180" fontId="0" fillId="0" borderId="0" xfId="61" applyNumberFormat="1" applyFont="1" applyFill="1" applyAlignment="1">
      <alignment/>
    </xf>
    <xf numFmtId="3" fontId="0" fillId="0" borderId="0" xfId="61" applyNumberFormat="1" applyFont="1" applyFill="1" applyAlignment="1">
      <alignment/>
    </xf>
    <xf numFmtId="0" fontId="0" fillId="0" borderId="0" xfId="61" applyFont="1" applyFill="1" applyAlignment="1">
      <alignment horizontal="right"/>
    </xf>
    <xf numFmtId="49" fontId="0" fillId="0" borderId="0" xfId="61" applyNumberFormat="1" applyFont="1" applyFill="1" applyAlignment="1">
      <alignment/>
    </xf>
    <xf numFmtId="180" fontId="0" fillId="0" borderId="0" xfId="61" applyNumberFormat="1" applyFont="1" applyFill="1" applyAlignment="1">
      <alignment horizontal="right"/>
    </xf>
    <xf numFmtId="176" fontId="69" fillId="0" borderId="0" xfId="16" applyFont="1" applyFill="1" applyAlignment="1">
      <alignment/>
    </xf>
    <xf numFmtId="180" fontId="63" fillId="0" borderId="0" xfId="61" applyNumberFormat="1" applyFont="1" applyFill="1" applyAlignment="1">
      <alignment/>
    </xf>
    <xf numFmtId="3" fontId="63" fillId="0" borderId="0" xfId="61" applyNumberFormat="1" applyFont="1" applyFill="1" applyAlignment="1">
      <alignment/>
    </xf>
    <xf numFmtId="176" fontId="70" fillId="0" borderId="0" xfId="16" applyFont="1" applyFill="1" applyAlignment="1">
      <alignment horizontal="left"/>
    </xf>
    <xf numFmtId="0" fontId="71" fillId="0" borderId="0" xfId="61" applyFont="1" applyFill="1" applyAlignment="1">
      <alignment horizontal="center"/>
    </xf>
    <xf numFmtId="180" fontId="64" fillId="0" borderId="0" xfId="61" applyNumberFormat="1" applyFont="1" applyFill="1" applyAlignment="1">
      <alignment/>
    </xf>
    <xf numFmtId="3" fontId="64" fillId="0" borderId="0" xfId="61" applyNumberFormat="1" applyFont="1" applyFill="1" applyAlignment="1">
      <alignment/>
    </xf>
    <xf numFmtId="3" fontId="65" fillId="0" borderId="0" xfId="61" applyNumberFormat="1" applyFont="1" applyFill="1" applyAlignment="1">
      <alignment horizontal="center" vertical="center" wrapText="1"/>
    </xf>
    <xf numFmtId="0" fontId="65" fillId="0" borderId="10" xfId="61" applyFont="1" applyFill="1" applyBorder="1" applyAlignment="1">
      <alignment horizontal="center" vertical="center" wrapText="1"/>
    </xf>
    <xf numFmtId="0" fontId="65" fillId="0" borderId="11" xfId="61" applyFont="1" applyFill="1" applyBorder="1" applyAlignment="1">
      <alignment horizontal="center" vertical="center"/>
    </xf>
    <xf numFmtId="0" fontId="65" fillId="0" borderId="11" xfId="61" applyFont="1" applyFill="1" applyBorder="1" applyAlignment="1">
      <alignment horizontal="center" vertical="center" wrapText="1"/>
    </xf>
    <xf numFmtId="0" fontId="65" fillId="0" borderId="12" xfId="61" applyFont="1" applyFill="1" applyBorder="1" applyAlignment="1">
      <alignment horizontal="center" vertical="center"/>
    </xf>
    <xf numFmtId="3" fontId="65" fillId="0" borderId="11" xfId="61" applyNumberFormat="1" applyFont="1" applyFill="1" applyBorder="1" applyAlignment="1">
      <alignment horizontal="center" vertical="center" wrapText="1"/>
    </xf>
    <xf numFmtId="0" fontId="65" fillId="0" borderId="13" xfId="61" applyFont="1" applyFill="1" applyBorder="1" applyAlignment="1">
      <alignment horizontal="center" vertical="center"/>
    </xf>
    <xf numFmtId="180" fontId="65" fillId="0" borderId="13" xfId="61" applyNumberFormat="1" applyFont="1" applyFill="1" applyBorder="1" applyAlignment="1">
      <alignment horizontal="center" vertical="center"/>
    </xf>
    <xf numFmtId="0" fontId="72" fillId="0" borderId="14" xfId="61" applyFont="1" applyFill="1" applyBorder="1" applyAlignment="1">
      <alignment horizontal="center" vertical="center" shrinkToFit="1"/>
    </xf>
    <xf numFmtId="0" fontId="73" fillId="0" borderId="15" xfId="61" applyFont="1" applyFill="1" applyBorder="1" applyAlignment="1">
      <alignment horizontal="left"/>
    </xf>
    <xf numFmtId="1" fontId="0" fillId="0" borderId="12" xfId="61" applyNumberFormat="1" applyFont="1" applyFill="1" applyBorder="1" applyAlignment="1">
      <alignment horizontal="right" shrinkToFit="1"/>
    </xf>
    <xf numFmtId="181" fontId="0" fillId="0" borderId="12" xfId="61" applyNumberFormat="1" applyFont="1" applyFill="1" applyBorder="1" applyAlignment="1">
      <alignment horizontal="right" shrinkToFit="1"/>
    </xf>
    <xf numFmtId="4" fontId="0" fillId="0" borderId="12" xfId="61" applyNumberFormat="1" applyFont="1" applyFill="1" applyBorder="1" applyAlignment="1">
      <alignment horizontal="right" shrinkToFit="1"/>
    </xf>
    <xf numFmtId="4" fontId="0" fillId="0" borderId="12" xfId="61" applyNumberFormat="1" applyFont="1" applyFill="1" applyBorder="1" applyAlignment="1">
      <alignment shrinkToFit="1"/>
    </xf>
    <xf numFmtId="4" fontId="74" fillId="0" borderId="12" xfId="0" applyNumberFormat="1" applyFont="1" applyBorder="1" applyAlignment="1" applyProtection="1">
      <alignment horizontal="right" shrinkToFit="1"/>
      <protection/>
    </xf>
    <xf numFmtId="0" fontId="72" fillId="0" borderId="16" xfId="61" applyFont="1" applyFill="1" applyBorder="1" applyAlignment="1">
      <alignment horizontal="center" vertical="center" shrinkToFit="1"/>
    </xf>
    <xf numFmtId="0" fontId="73" fillId="0" borderId="17" xfId="61" applyFont="1" applyFill="1" applyBorder="1" applyAlignment="1">
      <alignment horizontal="left"/>
    </xf>
    <xf numFmtId="1" fontId="0" fillId="0" borderId="18" xfId="61" applyNumberFormat="1" applyFont="1" applyFill="1" applyBorder="1" applyAlignment="1">
      <alignment horizontal="right" shrinkToFit="1"/>
    </xf>
    <xf numFmtId="181" fontId="0" fillId="0" borderId="18" xfId="61" applyNumberFormat="1" applyFont="1" applyFill="1" applyBorder="1" applyAlignment="1">
      <alignment horizontal="right" shrinkToFit="1"/>
    </xf>
    <xf numFmtId="4" fontId="0" fillId="0" borderId="18" xfId="61" applyNumberFormat="1" applyFont="1" applyFill="1" applyBorder="1" applyAlignment="1">
      <alignment horizontal="right" shrinkToFit="1"/>
    </xf>
    <xf numFmtId="4" fontId="0" fillId="0" borderId="18" xfId="61" applyNumberFormat="1" applyFont="1" applyFill="1" applyBorder="1" applyAlignment="1">
      <alignment shrinkToFit="1"/>
    </xf>
    <xf numFmtId="4" fontId="74" fillId="0" borderId="18" xfId="0" applyNumberFormat="1" applyFont="1" applyBorder="1" applyAlignment="1" applyProtection="1">
      <alignment horizontal="right" shrinkToFit="1"/>
      <protection/>
    </xf>
    <xf numFmtId="0" fontId="75" fillId="0" borderId="19" xfId="61" applyFont="1" applyFill="1" applyBorder="1" applyAlignment="1">
      <alignment horizontal="left"/>
    </xf>
    <xf numFmtId="1" fontId="76" fillId="0" borderId="20" xfId="61" applyNumberFormat="1" applyFont="1" applyFill="1" applyBorder="1" applyAlignment="1">
      <alignment horizontal="right" shrinkToFit="1"/>
    </xf>
    <xf numFmtId="181" fontId="76" fillId="0" borderId="20" xfId="61" applyNumberFormat="1" applyFont="1" applyFill="1" applyBorder="1" applyAlignment="1">
      <alignment horizontal="right" shrinkToFit="1"/>
    </xf>
    <xf numFmtId="4" fontId="66" fillId="0" borderId="20" xfId="61" applyNumberFormat="1" applyFont="1" applyFill="1" applyBorder="1" applyAlignment="1">
      <alignment horizontal="right" shrinkToFit="1"/>
    </xf>
    <xf numFmtId="0" fontId="75" fillId="0" borderId="21" xfId="61" applyFont="1" applyFill="1" applyBorder="1" applyAlignment="1">
      <alignment horizontal="left"/>
    </xf>
    <xf numFmtId="1" fontId="76" fillId="0" borderId="22" xfId="61" applyNumberFormat="1" applyFont="1" applyFill="1" applyBorder="1" applyAlignment="1">
      <alignment horizontal="right" shrinkToFit="1"/>
    </xf>
    <xf numFmtId="181" fontId="76" fillId="0" borderId="22" xfId="61" applyNumberFormat="1" applyFont="1" applyFill="1" applyBorder="1" applyAlignment="1">
      <alignment horizontal="right" shrinkToFit="1"/>
    </xf>
    <xf numFmtId="4" fontId="66" fillId="0" borderId="22" xfId="61" applyNumberFormat="1" applyFont="1" applyFill="1" applyBorder="1" applyAlignment="1">
      <alignment horizontal="right" shrinkToFit="1"/>
    </xf>
    <xf numFmtId="0" fontId="75" fillId="0" borderId="23" xfId="61" applyFont="1" applyFill="1" applyBorder="1" applyAlignment="1">
      <alignment horizontal="left"/>
    </xf>
    <xf numFmtId="1" fontId="76" fillId="0" borderId="13" xfId="61" applyNumberFormat="1" applyFont="1" applyFill="1" applyBorder="1" applyAlignment="1">
      <alignment horizontal="right" shrinkToFit="1"/>
    </xf>
    <xf numFmtId="181" fontId="76" fillId="0" borderId="13" xfId="61" applyNumberFormat="1" applyFont="1" applyFill="1" applyBorder="1" applyAlignment="1">
      <alignment horizontal="right" shrinkToFit="1"/>
    </xf>
    <xf numFmtId="4" fontId="66" fillId="0" borderId="13" xfId="61" applyNumberFormat="1" applyFont="1" applyFill="1" applyBorder="1" applyAlignment="1">
      <alignment horizontal="right" shrinkToFit="1"/>
    </xf>
    <xf numFmtId="0" fontId="72" fillId="0" borderId="24" xfId="61" applyFont="1" applyFill="1" applyBorder="1" applyAlignment="1">
      <alignment horizontal="center" vertical="center" shrinkToFit="1"/>
    </xf>
    <xf numFmtId="0" fontId="75" fillId="0" borderId="10" xfId="61" applyFont="1" applyFill="1" applyBorder="1" applyAlignment="1">
      <alignment horizontal="center"/>
    </xf>
    <xf numFmtId="1" fontId="66" fillId="0" borderId="11" xfId="61" applyNumberFormat="1" applyFont="1" applyFill="1" applyBorder="1" applyAlignment="1">
      <alignment horizontal="right" shrinkToFit="1"/>
    </xf>
    <xf numFmtId="180" fontId="66" fillId="0" borderId="11" xfId="61" applyNumberFormat="1" applyFont="1" applyFill="1" applyBorder="1" applyAlignment="1">
      <alignment horizontal="right" shrinkToFit="1"/>
    </xf>
    <xf numFmtId="4" fontId="66" fillId="0" borderId="11" xfId="61" applyNumberFormat="1" applyFont="1" applyFill="1" applyBorder="1" applyAlignment="1">
      <alignment horizontal="right" shrinkToFit="1"/>
    </xf>
    <xf numFmtId="0" fontId="72" fillId="0" borderId="0" xfId="61" applyFont="1" applyFill="1" applyAlignment="1">
      <alignment horizontal="center" vertical="center" shrinkToFit="1"/>
    </xf>
    <xf numFmtId="0" fontId="75" fillId="0" borderId="0" xfId="61" applyFont="1" applyFill="1" applyAlignment="1">
      <alignment horizontal="center"/>
    </xf>
    <xf numFmtId="1" fontId="66" fillId="0" borderId="0" xfId="61" applyNumberFormat="1" applyFont="1" applyFill="1" applyAlignment="1">
      <alignment horizontal="right" shrinkToFit="1"/>
    </xf>
    <xf numFmtId="180" fontId="66" fillId="0" borderId="0" xfId="61" applyNumberFormat="1" applyFont="1" applyFill="1" applyAlignment="1">
      <alignment horizontal="right" shrinkToFit="1"/>
    </xf>
    <xf numFmtId="4" fontId="66" fillId="0" borderId="0" xfId="61" applyNumberFormat="1" applyFont="1" applyFill="1" applyAlignment="1">
      <alignment horizontal="right" shrinkToFit="1"/>
    </xf>
    <xf numFmtId="0" fontId="66" fillId="0" borderId="0" xfId="61" applyFont="1" applyFill="1" applyAlignment="1">
      <alignment horizontal="center"/>
    </xf>
    <xf numFmtId="3" fontId="67" fillId="0" borderId="0" xfId="61" applyNumberFormat="1" applyFont="1" applyFill="1" applyAlignment="1">
      <alignment shrinkToFit="1"/>
    </xf>
    <xf numFmtId="4" fontId="77" fillId="0" borderId="0" xfId="61" applyNumberFormat="1" applyFont="1" applyFill="1" applyAlignment="1">
      <alignment shrinkToFit="1"/>
    </xf>
    <xf numFmtId="0" fontId="68" fillId="0" borderId="0" xfId="0" applyFont="1" applyAlignment="1" applyProtection="1">
      <alignment/>
      <protection/>
    </xf>
    <xf numFmtId="0" fontId="64" fillId="0" borderId="0" xfId="68" applyFont="1" applyFill="1" applyAlignment="1">
      <alignment horizontal="center"/>
    </xf>
    <xf numFmtId="180" fontId="64" fillId="0" borderId="0" xfId="46" applyNumberFormat="1" applyFont="1" applyFill="1" applyAlignment="1">
      <alignment horizontal="center"/>
    </xf>
    <xf numFmtId="3" fontId="64" fillId="0" borderId="0" xfId="68" applyNumberFormat="1" applyFont="1" applyFill="1" applyAlignment="1">
      <alignment horizontal="center"/>
    </xf>
    <xf numFmtId="180" fontId="78" fillId="0" borderId="0" xfId="46" applyNumberFormat="1" applyFont="1" applyFill="1" applyAlignment="1">
      <alignment horizontal="center"/>
    </xf>
    <xf numFmtId="3" fontId="64" fillId="0" borderId="0" xfId="67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64" fillId="0" borderId="0" xfId="61" applyFont="1" applyFill="1" applyAlignment="1">
      <alignment horizontal="center"/>
    </xf>
    <xf numFmtId="3" fontId="64" fillId="0" borderId="0" xfId="0" applyNumberFormat="1" applyFont="1" applyFill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Alignment="1" applyProtection="1">
      <alignment horizontal="right"/>
      <protection/>
    </xf>
    <xf numFmtId="180" fontId="64" fillId="0" borderId="0" xfId="0" applyNumberFormat="1" applyFont="1" applyAlignment="1" applyProtection="1">
      <alignment horizontal="right"/>
      <protection/>
    </xf>
    <xf numFmtId="180" fontId="64" fillId="0" borderId="0" xfId="0" applyNumberFormat="1" applyFont="1" applyAlignment="1" applyProtection="1">
      <alignment horizontal="center"/>
      <protection/>
    </xf>
    <xf numFmtId="0" fontId="63" fillId="0" borderId="0" xfId="61" applyFont="1" applyFill="1" applyAlignment="1">
      <alignment horizontal="right"/>
    </xf>
    <xf numFmtId="176" fontId="70" fillId="0" borderId="0" xfId="16" applyFont="1" applyFill="1" applyAlignment="1">
      <alignment/>
    </xf>
    <xf numFmtId="0" fontId="64" fillId="0" borderId="0" xfId="61" applyFont="1" applyFill="1" applyAlignment="1">
      <alignment horizontal="right"/>
    </xf>
    <xf numFmtId="0" fontId="71" fillId="0" borderId="0" xfId="61" applyFont="1" applyFill="1" applyAlignment="1">
      <alignment horizontal="left" vertical="top"/>
    </xf>
    <xf numFmtId="0" fontId="65" fillId="0" borderId="0" xfId="61" applyFont="1" applyFill="1" applyAlignment="1">
      <alignment horizontal="center" vertical="center"/>
    </xf>
    <xf numFmtId="3" fontId="65" fillId="0" borderId="0" xfId="61" applyNumberFormat="1" applyFont="1" applyFill="1" applyAlignment="1">
      <alignment horizontal="center" vertical="center"/>
    </xf>
    <xf numFmtId="0" fontId="71" fillId="0" borderId="0" xfId="61" applyFont="1" applyFill="1" applyAlignment="1">
      <alignment/>
    </xf>
    <xf numFmtId="3" fontId="65" fillId="0" borderId="25" xfId="61" applyNumberFormat="1" applyFont="1" applyFill="1" applyBorder="1" applyAlignment="1">
      <alignment horizontal="center" vertical="center" wrapText="1"/>
    </xf>
    <xf numFmtId="0" fontId="79" fillId="0" borderId="18" xfId="61" applyFont="1" applyFill="1" applyBorder="1" applyAlignment="1">
      <alignment horizontal="center" vertical="center" wrapText="1"/>
    </xf>
    <xf numFmtId="0" fontId="71" fillId="0" borderId="10" xfId="61" applyFont="1" applyFill="1" applyBorder="1" applyAlignment="1">
      <alignment horizontal="center" vertical="center" wrapText="1"/>
    </xf>
    <xf numFmtId="0" fontId="71" fillId="0" borderId="11" xfId="61" applyFont="1" applyFill="1" applyBorder="1" applyAlignment="1">
      <alignment horizontal="center" vertical="center"/>
    </xf>
    <xf numFmtId="4" fontId="74" fillId="0" borderId="26" xfId="61" applyNumberFormat="1" applyFont="1" applyFill="1" applyBorder="1" applyAlignment="1">
      <alignment shrinkToFit="1"/>
    </xf>
    <xf numFmtId="4" fontId="80" fillId="0" borderId="18" xfId="61" applyNumberFormat="1" applyFont="1" applyFill="1" applyBorder="1" applyAlignment="1">
      <alignment horizontal="right" vertical="center" shrinkToFit="1"/>
    </xf>
    <xf numFmtId="0" fontId="73" fillId="0" borderId="14" xfId="61" applyFont="1" applyFill="1" applyBorder="1" applyAlignment="1">
      <alignment horizontal="center" vertical="top" shrinkToFit="1"/>
    </xf>
    <xf numFmtId="0" fontId="64" fillId="24" borderId="15" xfId="0" applyFont="1" applyFill="1" applyBorder="1" applyAlignment="1" applyProtection="1">
      <alignment/>
      <protection/>
    </xf>
    <xf numFmtId="0" fontId="64" fillId="24" borderId="12" xfId="0" applyFont="1" applyFill="1" applyBorder="1" applyAlignment="1" applyProtection="1">
      <alignment shrinkToFit="1"/>
      <protection/>
    </xf>
    <xf numFmtId="4" fontId="74" fillId="0" borderId="27" xfId="61" applyNumberFormat="1" applyFont="1" applyFill="1" applyBorder="1" applyAlignment="1">
      <alignment shrinkToFit="1"/>
    </xf>
    <xf numFmtId="0" fontId="73" fillId="0" borderId="16" xfId="61" applyFont="1" applyFill="1" applyBorder="1" applyAlignment="1">
      <alignment horizontal="center" vertical="top" shrinkToFit="1"/>
    </xf>
    <xf numFmtId="0" fontId="64" fillId="24" borderId="17" xfId="0" applyFont="1" applyFill="1" applyBorder="1" applyAlignment="1" applyProtection="1">
      <alignment/>
      <protection/>
    </xf>
    <xf numFmtId="0" fontId="64" fillId="24" borderId="18" xfId="0" applyFont="1" applyFill="1" applyBorder="1" applyAlignment="1" applyProtection="1">
      <alignment shrinkToFit="1"/>
      <protection/>
    </xf>
    <xf numFmtId="4" fontId="66" fillId="0" borderId="28" xfId="61" applyNumberFormat="1" applyFont="1" applyFill="1" applyBorder="1" applyAlignment="1">
      <alignment horizontal="right" shrinkToFit="1"/>
    </xf>
    <xf numFmtId="0" fontId="75" fillId="24" borderId="21" xfId="0" applyFont="1" applyFill="1" applyBorder="1" applyAlignment="1" applyProtection="1">
      <alignment/>
      <protection/>
    </xf>
    <xf numFmtId="0" fontId="75" fillId="24" borderId="22" xfId="0" applyFont="1" applyFill="1" applyBorder="1" applyAlignment="1" applyProtection="1">
      <alignment shrinkToFit="1"/>
      <protection/>
    </xf>
    <xf numFmtId="0" fontId="64" fillId="24" borderId="29" xfId="0" applyFont="1" applyFill="1" applyBorder="1" applyAlignment="1" applyProtection="1">
      <alignment/>
      <protection/>
    </xf>
    <xf numFmtId="4" fontId="66" fillId="0" borderId="30" xfId="61" applyNumberFormat="1" applyFont="1" applyFill="1" applyBorder="1" applyAlignment="1">
      <alignment horizontal="right" shrinkToFit="1"/>
    </xf>
    <xf numFmtId="0" fontId="75" fillId="24" borderId="31" xfId="0" applyFont="1" applyFill="1" applyBorder="1" applyAlignment="1" applyProtection="1">
      <alignment/>
      <protection/>
    </xf>
    <xf numFmtId="4" fontId="66" fillId="0" borderId="32" xfId="61" applyNumberFormat="1" applyFont="1" applyFill="1" applyBorder="1" applyAlignment="1">
      <alignment horizontal="right" shrinkToFit="1"/>
    </xf>
    <xf numFmtId="4" fontId="66" fillId="0" borderId="25" xfId="61" applyNumberFormat="1" applyFont="1" applyFill="1" applyBorder="1" applyAlignment="1">
      <alignment horizontal="right" shrinkToFit="1"/>
    </xf>
    <xf numFmtId="0" fontId="75" fillId="0" borderId="33" xfId="61" applyFont="1" applyFill="1" applyBorder="1" applyAlignment="1">
      <alignment horizontal="center" shrinkToFit="1"/>
    </xf>
    <xf numFmtId="0" fontId="75" fillId="0" borderId="11" xfId="61" applyFont="1" applyFill="1" applyBorder="1" applyAlignment="1">
      <alignment shrinkToFit="1"/>
    </xf>
    <xf numFmtId="4" fontId="80" fillId="0" borderId="0" xfId="61" applyNumberFormat="1" applyFont="1" applyFill="1" applyAlignment="1">
      <alignment horizontal="right" vertical="center" shrinkToFit="1"/>
    </xf>
    <xf numFmtId="0" fontId="73" fillId="0" borderId="0" xfId="61" applyFont="1" applyFill="1" applyAlignment="1">
      <alignment horizontal="center" vertical="top" shrinkToFit="1"/>
    </xf>
    <xf numFmtId="0" fontId="75" fillId="0" borderId="0" xfId="61" applyFont="1" applyFill="1" applyAlignment="1">
      <alignment horizontal="center" shrinkToFit="1"/>
    </xf>
    <xf numFmtId="0" fontId="75" fillId="0" borderId="0" xfId="61" applyFont="1" applyFill="1" applyAlignment="1">
      <alignment shrinkToFit="1"/>
    </xf>
    <xf numFmtId="176" fontId="64" fillId="0" borderId="0" xfId="65" applyFont="1" applyAlignment="1">
      <alignment horizontal="center" vertical="center"/>
    </xf>
    <xf numFmtId="3" fontId="79" fillId="0" borderId="0" xfId="61" applyNumberFormat="1" applyFont="1" applyFill="1" applyAlignment="1">
      <alignment horizontal="center"/>
    </xf>
    <xf numFmtId="0" fontId="68" fillId="0" borderId="0" xfId="61" applyFont="1" applyFill="1" applyAlignment="1">
      <alignment horizontal="right"/>
    </xf>
    <xf numFmtId="0" fontId="79" fillId="0" borderId="0" xfId="0" applyFont="1" applyAlignment="1" applyProtection="1">
      <alignment horizontal="center"/>
      <protection/>
    </xf>
    <xf numFmtId="0" fontId="65" fillId="0" borderId="0" xfId="61" applyFont="1" applyFill="1" applyAlignment="1">
      <alignment/>
    </xf>
    <xf numFmtId="0" fontId="65" fillId="0" borderId="0" xfId="0" applyFont="1" applyAlignment="1" applyProtection="1">
      <alignment horizontal="center"/>
      <protection/>
    </xf>
    <xf numFmtId="0" fontId="71" fillId="0" borderId="13" xfId="61" applyFont="1" applyFill="1" applyBorder="1" applyAlignment="1">
      <alignment horizontal="center"/>
    </xf>
    <xf numFmtId="0" fontId="71" fillId="0" borderId="34" xfId="61" applyFont="1" applyFill="1" applyBorder="1" applyAlignment="1">
      <alignment horizontal="center"/>
    </xf>
    <xf numFmtId="0" fontId="64" fillId="0" borderId="0" xfId="69" applyFont="1" applyFill="1" applyAlignment="1">
      <alignment/>
    </xf>
    <xf numFmtId="0" fontId="64" fillId="0" borderId="35" xfId="61" applyFont="1" applyFill="1" applyBorder="1" applyAlignment="1">
      <alignment horizontal="center"/>
    </xf>
    <xf numFmtId="0" fontId="64" fillId="0" borderId="36" xfId="61" applyFont="1" applyFill="1" applyBorder="1" applyAlignment="1">
      <alignment horizontal="center"/>
    </xf>
    <xf numFmtId="0" fontId="0" fillId="0" borderId="0" xfId="69" applyFont="1" applyFill="1" applyAlignment="1">
      <alignment/>
    </xf>
    <xf numFmtId="0" fontId="65" fillId="0" borderId="0" xfId="0" applyFont="1" applyFill="1" applyAlignment="1" applyProtection="1">
      <alignment horizontal="center" vertical="center"/>
      <protection/>
    </xf>
    <xf numFmtId="0" fontId="64" fillId="0" borderId="37" xfId="61" applyFont="1" applyFill="1" applyBorder="1" applyAlignment="1">
      <alignment horizontal="center"/>
    </xf>
    <xf numFmtId="0" fontId="64" fillId="0" borderId="38" xfId="61" applyFont="1" applyFill="1" applyBorder="1" applyAlignment="1">
      <alignment horizontal="center"/>
    </xf>
    <xf numFmtId="0" fontId="65" fillId="0" borderId="0" xfId="61" applyFont="1" applyFill="1" applyAlignment="1">
      <alignment horizontal="left"/>
    </xf>
    <xf numFmtId="3" fontId="64" fillId="0" borderId="0" xfId="61" applyNumberFormat="1" applyFont="1" applyFill="1" applyAlignment="1">
      <alignment horizontal="center"/>
    </xf>
    <xf numFmtId="0" fontId="64" fillId="0" borderId="0" xfId="69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81" fillId="0" borderId="0" xfId="0" applyFont="1" applyFill="1" applyAlignment="1" applyProtection="1">
      <alignment horizontal="center"/>
      <protection/>
    </xf>
    <xf numFmtId="4" fontId="82" fillId="0" borderId="0" xfId="0" applyNumberFormat="1" applyFont="1" applyFill="1" applyAlignment="1" applyProtection="1">
      <alignment/>
      <protection/>
    </xf>
    <xf numFmtId="49" fontId="64" fillId="0" borderId="0" xfId="61" applyNumberFormat="1" applyFont="1" applyFill="1" applyAlignment="1">
      <alignment/>
    </xf>
    <xf numFmtId="180" fontId="64" fillId="0" borderId="0" xfId="61" applyNumberFormat="1" applyFont="1" applyFill="1" applyAlignment="1">
      <alignment horizontal="right"/>
    </xf>
    <xf numFmtId="0" fontId="71" fillId="0" borderId="11" xfId="61" applyFont="1" applyFill="1" applyBorder="1" applyAlignment="1">
      <alignment horizontal="center" vertical="center" wrapText="1"/>
    </xf>
    <xf numFmtId="180" fontId="71" fillId="0" borderId="12" xfId="61" applyNumberFormat="1" applyFont="1" applyFill="1" applyBorder="1" applyAlignment="1">
      <alignment horizontal="center"/>
    </xf>
    <xf numFmtId="3" fontId="71" fillId="0" borderId="11" xfId="61" applyNumberFormat="1" applyFont="1" applyFill="1" applyBorder="1" applyAlignment="1">
      <alignment horizontal="center" vertical="center" wrapText="1"/>
    </xf>
    <xf numFmtId="49" fontId="71" fillId="0" borderId="13" xfId="61" applyNumberFormat="1" applyFont="1" applyFill="1" applyBorder="1" applyAlignment="1">
      <alignment horizontal="center" vertical="center"/>
    </xf>
    <xf numFmtId="180" fontId="71" fillId="0" borderId="13" xfId="61" applyNumberFormat="1" applyFont="1" applyFill="1" applyBorder="1" applyAlignment="1">
      <alignment horizontal="center" vertical="center"/>
    </xf>
    <xf numFmtId="3" fontId="71" fillId="0" borderId="13" xfId="61" applyNumberFormat="1" applyFont="1" applyFill="1" applyBorder="1" applyAlignment="1">
      <alignment horizontal="center" vertical="center"/>
    </xf>
    <xf numFmtId="0" fontId="64" fillId="24" borderId="12" xfId="0" applyFont="1" applyFill="1" applyBorder="1" applyAlignment="1" applyProtection="1">
      <alignment horizontal="right" shrinkToFit="1"/>
      <protection/>
    </xf>
    <xf numFmtId="0" fontId="64" fillId="0" borderId="12" xfId="0" applyFont="1" applyBorder="1" applyAlignment="1" applyProtection="1">
      <alignment horizontal="right" shrinkToFit="1"/>
      <protection/>
    </xf>
    <xf numFmtId="1" fontId="73" fillId="0" borderId="12" xfId="61" applyNumberFormat="1" applyFont="1" applyFill="1" applyBorder="1" applyAlignment="1">
      <alignment horizontal="right" shrinkToFit="1"/>
    </xf>
    <xf numFmtId="181" fontId="73" fillId="0" borderId="12" xfId="61" applyNumberFormat="1" applyFont="1" applyFill="1" applyBorder="1" applyAlignment="1">
      <alignment horizontal="right" shrinkToFit="1"/>
    </xf>
    <xf numFmtId="4" fontId="73" fillId="0" borderId="12" xfId="61" applyNumberFormat="1" applyFont="1" applyFill="1" applyBorder="1" applyAlignment="1">
      <alignment horizontal="right" shrinkToFit="1"/>
    </xf>
    <xf numFmtId="4" fontId="73" fillId="0" borderId="12" xfId="61" applyNumberFormat="1" applyFont="1" applyFill="1" applyBorder="1" applyAlignment="1">
      <alignment shrinkToFit="1"/>
    </xf>
    <xf numFmtId="0" fontId="64" fillId="24" borderId="18" xfId="0" applyFont="1" applyFill="1" applyBorder="1" applyAlignment="1" applyProtection="1">
      <alignment horizontal="right" shrinkToFit="1"/>
      <protection/>
    </xf>
    <xf numFmtId="0" fontId="64" fillId="0" borderId="18" xfId="0" applyFont="1" applyBorder="1" applyAlignment="1" applyProtection="1">
      <alignment horizontal="right" shrinkToFit="1"/>
      <protection/>
    </xf>
    <xf numFmtId="1" fontId="73" fillId="0" borderId="18" xfId="61" applyNumberFormat="1" applyFont="1" applyFill="1" applyBorder="1" applyAlignment="1">
      <alignment horizontal="right" shrinkToFit="1"/>
    </xf>
    <xf numFmtId="181" fontId="73" fillId="0" borderId="18" xfId="61" applyNumberFormat="1" applyFont="1" applyFill="1" applyBorder="1" applyAlignment="1">
      <alignment horizontal="right" shrinkToFit="1"/>
    </xf>
    <xf numFmtId="4" fontId="73" fillId="0" borderId="18" xfId="61" applyNumberFormat="1" applyFont="1" applyFill="1" applyBorder="1" applyAlignment="1">
      <alignment horizontal="right" shrinkToFit="1"/>
    </xf>
    <xf numFmtId="4" fontId="73" fillId="0" borderId="18" xfId="61" applyNumberFormat="1" applyFont="1" applyFill="1" applyBorder="1" applyAlignment="1">
      <alignment shrinkToFit="1"/>
    </xf>
    <xf numFmtId="0" fontId="64" fillId="24" borderId="22" xfId="0" applyFont="1" applyFill="1" applyBorder="1" applyAlignment="1" applyProtection="1">
      <alignment horizontal="right" shrinkToFit="1"/>
      <protection/>
    </xf>
    <xf numFmtId="0" fontId="64" fillId="0" borderId="22" xfId="0" applyFont="1" applyBorder="1" applyAlignment="1" applyProtection="1">
      <alignment horizontal="right" shrinkToFit="1"/>
      <protection/>
    </xf>
    <xf numFmtId="1" fontId="83" fillId="0" borderId="22" xfId="61" applyNumberFormat="1" applyFont="1" applyFill="1" applyBorder="1" applyAlignment="1">
      <alignment horizontal="right" shrinkToFit="1"/>
    </xf>
    <xf numFmtId="181" fontId="83" fillId="0" borderId="22" xfId="61" applyNumberFormat="1" applyFont="1" applyFill="1" applyBorder="1" applyAlignment="1">
      <alignment horizontal="right" shrinkToFit="1"/>
    </xf>
    <xf numFmtId="4" fontId="75" fillId="0" borderId="22" xfId="61" applyNumberFormat="1" applyFont="1" applyFill="1" applyBorder="1" applyAlignment="1">
      <alignment horizontal="right" shrinkToFit="1"/>
    </xf>
    <xf numFmtId="0" fontId="75" fillId="24" borderId="20" xfId="0" applyFont="1" applyFill="1" applyBorder="1" applyAlignment="1" applyProtection="1">
      <alignment horizontal="right" shrinkToFit="1"/>
      <protection/>
    </xf>
    <xf numFmtId="0" fontId="75" fillId="0" borderId="22" xfId="0" applyFont="1" applyBorder="1" applyAlignment="1" applyProtection="1">
      <alignment horizontal="right" shrinkToFit="1"/>
      <protection/>
    </xf>
    <xf numFmtId="0" fontId="64" fillId="24" borderId="39" xfId="0" applyFont="1" applyFill="1" applyBorder="1" applyAlignment="1" applyProtection="1">
      <alignment shrinkToFit="1"/>
      <protection/>
    </xf>
    <xf numFmtId="0" fontId="64" fillId="0" borderId="29" xfId="0" applyFont="1" applyBorder="1" applyAlignment="1" applyProtection="1">
      <alignment horizontal="right" shrinkToFit="1"/>
      <protection/>
    </xf>
    <xf numFmtId="0" fontId="75" fillId="24" borderId="22" xfId="0" applyFont="1" applyFill="1" applyBorder="1" applyAlignment="1" applyProtection="1">
      <alignment horizontal="right" shrinkToFit="1"/>
      <protection/>
    </xf>
    <xf numFmtId="182" fontId="75" fillId="0" borderId="11" xfId="61" applyNumberFormat="1" applyFont="1" applyFill="1" applyBorder="1" applyAlignment="1">
      <alignment shrinkToFit="1"/>
    </xf>
    <xf numFmtId="1" fontId="75" fillId="0" borderId="11" xfId="61" applyNumberFormat="1" applyFont="1" applyFill="1" applyBorder="1" applyAlignment="1">
      <alignment horizontal="right" shrinkToFit="1"/>
    </xf>
    <xf numFmtId="180" fontId="75" fillId="0" borderId="11" xfId="61" applyNumberFormat="1" applyFont="1" applyFill="1" applyBorder="1" applyAlignment="1">
      <alignment horizontal="right" shrinkToFit="1"/>
    </xf>
    <xf numFmtId="4" fontId="75" fillId="0" borderId="11" xfId="61" applyNumberFormat="1" applyFont="1" applyFill="1" applyBorder="1" applyAlignment="1">
      <alignment horizontal="right" shrinkToFit="1"/>
    </xf>
    <xf numFmtId="182" fontId="75" fillId="0" borderId="0" xfId="61" applyNumberFormat="1" applyFont="1" applyFill="1" applyAlignment="1">
      <alignment shrinkToFit="1"/>
    </xf>
    <xf numFmtId="1" fontId="75" fillId="0" borderId="0" xfId="61" applyNumberFormat="1" applyFont="1" applyFill="1" applyAlignment="1">
      <alignment horizontal="right" shrinkToFit="1"/>
    </xf>
    <xf numFmtId="180" fontId="75" fillId="0" borderId="0" xfId="61" applyNumberFormat="1" applyFont="1" applyFill="1" applyAlignment="1">
      <alignment horizontal="right" shrinkToFit="1"/>
    </xf>
    <xf numFmtId="4" fontId="75" fillId="0" borderId="0" xfId="61" applyNumberFormat="1" applyFont="1" applyFill="1" applyAlignment="1">
      <alignment horizontal="right" shrinkToFit="1"/>
    </xf>
    <xf numFmtId="3" fontId="75" fillId="0" borderId="0" xfId="61" applyNumberFormat="1" applyFont="1" applyFill="1" applyAlignment="1">
      <alignment horizontal="right" shrinkToFit="1"/>
    </xf>
    <xf numFmtId="4" fontId="84" fillId="0" borderId="0" xfId="61" applyNumberFormat="1" applyFont="1" applyFill="1" applyAlignment="1">
      <alignment shrinkToFit="1"/>
    </xf>
    <xf numFmtId="180" fontId="71" fillId="0" borderId="0" xfId="61" applyNumberFormat="1" applyFont="1" applyFill="1" applyAlignment="1">
      <alignment horizontal="right"/>
    </xf>
    <xf numFmtId="2" fontId="71" fillId="0" borderId="13" xfId="61" applyNumberFormat="1" applyFont="1" applyFill="1" applyBorder="1" applyAlignment="1">
      <alignment horizontal="center"/>
    </xf>
    <xf numFmtId="2" fontId="71" fillId="0" borderId="34" xfId="61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180" fontId="64" fillId="0" borderId="36" xfId="61" applyNumberFormat="1" applyFont="1" applyFill="1" applyBorder="1" applyAlignment="1">
      <alignment horizontal="right"/>
    </xf>
    <xf numFmtId="0" fontId="64" fillId="0" borderId="40" xfId="61" applyFont="1" applyFill="1" applyBorder="1" applyAlignment="1">
      <alignment horizontal="center"/>
    </xf>
    <xf numFmtId="180" fontId="64" fillId="0" borderId="38" xfId="61" applyNumberFormat="1" applyFont="1" applyFill="1" applyBorder="1" applyAlignment="1">
      <alignment horizontal="right"/>
    </xf>
    <xf numFmtId="0" fontId="64" fillId="0" borderId="41" xfId="61" applyFont="1" applyFill="1" applyBorder="1" applyAlignment="1">
      <alignment horizontal="center"/>
    </xf>
    <xf numFmtId="49" fontId="65" fillId="0" borderId="0" xfId="61" applyNumberFormat="1" applyFont="1" applyFill="1" applyAlignment="1">
      <alignment/>
    </xf>
    <xf numFmtId="3" fontId="65" fillId="0" borderId="0" xfId="61" applyNumberFormat="1" applyFont="1" applyFill="1" applyAlignment="1">
      <alignment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46" applyFont="1" applyFill="1" applyAlignment="1">
      <alignment horizontal="left"/>
    </xf>
    <xf numFmtId="0" fontId="0" fillId="0" borderId="0" xfId="66" applyFont="1" applyFill="1" applyAlignment="1">
      <alignment/>
    </xf>
    <xf numFmtId="0" fontId="71" fillId="0" borderId="25" xfId="61" applyFont="1" applyFill="1" applyBorder="1" applyAlignment="1">
      <alignment horizontal="center" vertical="center" wrapText="1"/>
    </xf>
    <xf numFmtId="4" fontId="73" fillId="0" borderId="26" xfId="61" applyNumberFormat="1" applyFont="1" applyFill="1" applyBorder="1" applyAlignment="1">
      <alignment shrinkToFit="1"/>
    </xf>
    <xf numFmtId="4" fontId="73" fillId="0" borderId="27" xfId="61" applyNumberFormat="1" applyFont="1" applyFill="1" applyBorder="1" applyAlignment="1">
      <alignment shrinkToFit="1"/>
    </xf>
    <xf numFmtId="4" fontId="75" fillId="0" borderId="30" xfId="61" applyNumberFormat="1" applyFont="1" applyFill="1" applyBorder="1" applyAlignment="1">
      <alignment horizontal="right" shrinkToFit="1"/>
    </xf>
    <xf numFmtId="4" fontId="73" fillId="0" borderId="39" xfId="61" applyNumberFormat="1" applyFont="1" applyFill="1" applyBorder="1" applyAlignment="1">
      <alignment shrinkToFit="1"/>
    </xf>
    <xf numFmtId="4" fontId="75" fillId="0" borderId="42" xfId="61" applyNumberFormat="1" applyFont="1" applyFill="1" applyBorder="1" applyAlignment="1">
      <alignment horizontal="right" shrinkToFit="1"/>
    </xf>
    <xf numFmtId="4" fontId="75" fillId="0" borderId="43" xfId="61" applyNumberFormat="1" applyFont="1" applyFill="1" applyBorder="1" applyAlignment="1">
      <alignment horizontal="right" shrinkToFit="1"/>
    </xf>
    <xf numFmtId="4" fontId="75" fillId="0" borderId="25" xfId="61" applyNumberFormat="1" applyFont="1" applyFill="1" applyBorder="1" applyAlignment="1">
      <alignment horizontal="right" shrinkToFit="1"/>
    </xf>
    <xf numFmtId="0" fontId="64" fillId="0" borderId="36" xfId="61" applyFont="1" applyFill="1" applyBorder="1" applyAlignment="1">
      <alignment/>
    </xf>
    <xf numFmtId="0" fontId="64" fillId="0" borderId="40" xfId="61" applyFont="1" applyFill="1" applyBorder="1" applyAlignment="1">
      <alignment/>
    </xf>
    <xf numFmtId="0" fontId="64" fillId="0" borderId="38" xfId="61" applyFont="1" applyFill="1" applyBorder="1" applyAlignment="1">
      <alignment/>
    </xf>
    <xf numFmtId="0" fontId="64" fillId="0" borderId="41" xfId="61" applyFont="1" applyFill="1" applyBorder="1" applyAlignment="1">
      <alignment/>
    </xf>
    <xf numFmtId="0" fontId="82" fillId="13" borderId="18" xfId="0" applyFont="1" applyFill="1" applyBorder="1" applyAlignment="1" applyProtection="1">
      <alignment horizontal="center" vertical="center"/>
      <protection/>
    </xf>
    <xf numFmtId="0" fontId="81" fillId="13" borderId="18" xfId="0" applyFont="1" applyFill="1" applyBorder="1" applyAlignment="1" applyProtection="1">
      <alignment horizontal="center" vertical="center"/>
      <protection/>
    </xf>
    <xf numFmtId="4" fontId="82" fillId="13" borderId="18" xfId="0" applyNumberFormat="1" applyFont="1" applyFill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79" fillId="0" borderId="0" xfId="61" applyFont="1" applyFill="1" applyAlignment="1">
      <alignment/>
    </xf>
    <xf numFmtId="180" fontId="65" fillId="0" borderId="0" xfId="61" applyNumberFormat="1" applyFont="1" applyFill="1" applyAlignment="1">
      <alignment horizontal="right"/>
    </xf>
    <xf numFmtId="49" fontId="79" fillId="0" borderId="0" xfId="61" applyNumberFormat="1" applyFont="1" applyFill="1" applyAlignment="1">
      <alignment/>
    </xf>
    <xf numFmtId="180" fontId="82" fillId="13" borderId="18" xfId="61" applyNumberFormat="1" applyFont="1" applyFill="1" applyBorder="1" applyAlignment="1">
      <alignment horizontal="center" vertical="center"/>
    </xf>
    <xf numFmtId="3" fontId="81" fillId="13" borderId="18" xfId="0" applyNumberFormat="1" applyFont="1" applyFill="1" applyBorder="1" applyAlignment="1" applyProtection="1">
      <alignment horizontal="center"/>
      <protection/>
    </xf>
    <xf numFmtId="0" fontId="0" fillId="0" borderId="18" xfId="0" applyFill="1" applyBorder="1" applyAlignment="1">
      <alignment/>
    </xf>
    <xf numFmtId="49" fontId="68" fillId="0" borderId="0" xfId="61" applyNumberFormat="1" applyFont="1" applyFill="1" applyAlignment="1">
      <alignment/>
    </xf>
    <xf numFmtId="4" fontId="82" fillId="13" borderId="18" xfId="61" applyNumberFormat="1" applyFont="1" applyFill="1" applyBorder="1" applyAlignment="1">
      <alignment horizontal="right" shrinkToFit="1"/>
    </xf>
    <xf numFmtId="4" fontId="82" fillId="13" borderId="18" xfId="61" applyNumberFormat="1" applyFont="1" applyFill="1" applyBorder="1" applyAlignment="1">
      <alignment shrinkToFit="1"/>
    </xf>
    <xf numFmtId="180" fontId="79" fillId="0" borderId="0" xfId="61" applyNumberFormat="1" applyFont="1" applyFill="1" applyAlignment="1">
      <alignment horizontal="right"/>
    </xf>
    <xf numFmtId="3" fontId="79" fillId="0" borderId="0" xfId="61" applyNumberFormat="1" applyFont="1" applyFill="1" applyAlignment="1">
      <alignment/>
    </xf>
    <xf numFmtId="0" fontId="81" fillId="13" borderId="18" xfId="0" applyFont="1" applyFill="1" applyBorder="1" applyAlignment="1" applyProtection="1">
      <alignment horizontal="center"/>
      <protection/>
    </xf>
    <xf numFmtId="4" fontId="82" fillId="13" borderId="18" xfId="0" applyNumberFormat="1" applyFont="1" applyFill="1" applyBorder="1" applyAlignment="1" applyProtection="1">
      <alignment shrinkToFit="1"/>
      <protection/>
    </xf>
  </cellXfs>
  <cellStyles count="56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Normal_F NED CENTR ORD BOLI CRONICE 2003" xfId="61"/>
    <cellStyle name="Accent6" xfId="62"/>
    <cellStyle name="40% - Accent6" xfId="63"/>
    <cellStyle name="60% - Accent6" xfId="64"/>
    <cellStyle name="Comma_plati in 29_06_2011" xfId="65"/>
    <cellStyle name="Normal 2 2" xfId="66"/>
    <cellStyle name="Normal_F NED CENTR ORD BOLI CRONICE 2003 10" xfId="67"/>
    <cellStyle name="Normal_F NED CENTR ORD BOLI CRONICE 2003 2" xfId="68"/>
    <cellStyle name="Normal_plati in 29_06_201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8515625" style="8" customWidth="1"/>
    <col min="2" max="2" width="29.7109375" style="8" customWidth="1"/>
    <col min="3" max="3" width="16.8515625" style="8" customWidth="1"/>
    <col min="4" max="4" width="8.7109375" style="8" customWidth="1"/>
    <col min="5" max="5" width="10.57421875" style="9" customWidth="1"/>
    <col min="6" max="6" width="10.421875" style="10" customWidth="1"/>
    <col min="7" max="7" width="9.8515625" style="10" customWidth="1"/>
    <col min="8" max="8" width="10.57421875" style="10" customWidth="1"/>
    <col min="9" max="9" width="8.00390625" style="10" customWidth="1"/>
    <col min="10" max="10" width="11.140625" style="10" customWidth="1"/>
    <col min="11" max="11" width="9.140625" style="8" customWidth="1"/>
    <col min="12" max="12" width="13.57421875" style="11" hidden="1" customWidth="1"/>
    <col min="13" max="13" width="9.140625" style="8" hidden="1" customWidth="1"/>
    <col min="14" max="14" width="3.7109375" style="8" hidden="1" customWidth="1"/>
    <col min="15" max="15" width="30.28125" style="8" hidden="1" customWidth="1"/>
    <col min="16" max="16" width="9.57421875" style="8" hidden="1" customWidth="1"/>
    <col min="17" max="17" width="9.8515625" style="8" hidden="1" customWidth="1"/>
    <col min="18" max="18" width="22.8515625" style="8" hidden="1" customWidth="1"/>
    <col min="19" max="19" width="10.8515625" style="8" hidden="1" customWidth="1"/>
    <col min="20" max="20" width="7.140625" style="12" hidden="1" customWidth="1"/>
    <col min="21" max="21" width="10.140625" style="13" hidden="1" customWidth="1"/>
    <col min="22" max="22" width="9.00390625" style="10" hidden="1" customWidth="1"/>
    <col min="23" max="23" width="11.7109375" style="10" hidden="1" customWidth="1"/>
    <col min="24" max="24" width="8.8515625" style="8" hidden="1" customWidth="1"/>
    <col min="25" max="25" width="7.28125" style="8" hidden="1" customWidth="1"/>
    <col min="26" max="26" width="9.57421875" style="8" hidden="1" customWidth="1"/>
    <col min="27" max="27" width="9.140625" style="8" customWidth="1"/>
    <col min="28" max="16384" width="9.140625" style="8" customWidth="1"/>
  </cols>
  <sheetData>
    <row r="1" spans="1:26" s="1" customFormat="1" ht="12.75">
      <c r="A1" s="14" t="s">
        <v>0</v>
      </c>
      <c r="B1" s="8"/>
      <c r="C1" s="8"/>
      <c r="E1" s="15"/>
      <c r="F1" s="16"/>
      <c r="G1" s="16"/>
      <c r="H1" s="16"/>
      <c r="I1" s="16"/>
      <c r="J1" s="16"/>
      <c r="L1" s="81"/>
      <c r="N1" s="82" t="s">
        <v>0</v>
      </c>
      <c r="O1" s="2"/>
      <c r="P1" s="2"/>
      <c r="Q1" s="2"/>
      <c r="R1" s="2"/>
      <c r="S1" s="2"/>
      <c r="T1" s="136"/>
      <c r="U1" s="137"/>
      <c r="V1" s="20"/>
      <c r="W1" s="20"/>
      <c r="X1" s="2"/>
      <c r="Y1" s="2"/>
      <c r="Z1" s="2"/>
    </row>
    <row r="2" spans="1:26" ht="12.75" customHeight="1">
      <c r="A2" s="17" t="s">
        <v>1</v>
      </c>
      <c r="B2" s="18"/>
      <c r="C2" s="18"/>
      <c r="D2" s="18"/>
      <c r="E2" s="18"/>
      <c r="F2" s="17"/>
      <c r="G2" s="18"/>
      <c r="H2" s="18"/>
      <c r="I2" s="18"/>
      <c r="J2" s="18"/>
      <c r="N2" s="17" t="s">
        <v>2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>
      <c r="A3" s="17"/>
      <c r="B3" s="18"/>
      <c r="C3" s="18"/>
      <c r="D3" s="18"/>
      <c r="E3" s="18"/>
      <c r="F3" s="17"/>
      <c r="G3" s="18"/>
      <c r="H3" s="18"/>
      <c r="I3" s="18"/>
      <c r="J3" s="18"/>
      <c r="N3" s="17" t="s">
        <v>3</v>
      </c>
      <c r="O3" s="17"/>
      <c r="P3" s="17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5:26" s="2" customFormat="1" ht="11.25">
      <c r="E4" s="19"/>
      <c r="F4" s="20"/>
      <c r="G4" s="20"/>
      <c r="H4" s="20"/>
      <c r="I4" s="20"/>
      <c r="J4" s="20"/>
      <c r="L4" s="83"/>
      <c r="N4" s="18" t="s">
        <v>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2" customFormat="1" ht="12.75" customHeight="1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L5" s="83"/>
      <c r="N5" s="84" t="s">
        <v>6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2" customFormat="1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L6" s="83"/>
      <c r="N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s="2" customFormat="1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L7" s="83"/>
      <c r="N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85"/>
      <c r="L8" s="86"/>
      <c r="N8" s="87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5:26" s="2" customFormat="1" ht="12.75" customHeight="1">
      <c r="E9" s="19"/>
      <c r="F9" s="20"/>
      <c r="G9" s="20"/>
      <c r="H9" s="20"/>
      <c r="I9" s="20"/>
      <c r="J9" s="20"/>
      <c r="L9" s="83"/>
      <c r="T9" s="136"/>
      <c r="U9" s="137"/>
      <c r="V9" s="20"/>
      <c r="W9" s="20"/>
      <c r="Z9" s="18" t="s">
        <v>7</v>
      </c>
    </row>
    <row r="10" spans="1:26" ht="13.5" customHeight="1">
      <c r="A10" s="22" t="s">
        <v>8</v>
      </c>
      <c r="B10" s="23" t="s">
        <v>9</v>
      </c>
      <c r="C10" s="24" t="s">
        <v>10</v>
      </c>
      <c r="D10" s="25" t="s">
        <v>11</v>
      </c>
      <c r="E10" s="25"/>
      <c r="F10" s="25"/>
      <c r="G10" s="26" t="s">
        <v>12</v>
      </c>
      <c r="H10" s="26" t="s">
        <v>13</v>
      </c>
      <c r="I10" s="26" t="s">
        <v>14</v>
      </c>
      <c r="J10" s="88" t="s">
        <v>15</v>
      </c>
      <c r="L10" s="89" t="s">
        <v>16</v>
      </c>
      <c r="N10" s="90" t="s">
        <v>17</v>
      </c>
      <c r="O10" s="91" t="s">
        <v>18</v>
      </c>
      <c r="P10" s="91" t="s">
        <v>19</v>
      </c>
      <c r="Q10" s="91" t="s">
        <v>20</v>
      </c>
      <c r="R10" s="91" t="s">
        <v>21</v>
      </c>
      <c r="S10" s="138" t="s">
        <v>22</v>
      </c>
      <c r="T10" s="139" t="s">
        <v>11</v>
      </c>
      <c r="U10" s="139"/>
      <c r="V10" s="139"/>
      <c r="W10" s="140" t="s">
        <v>23</v>
      </c>
      <c r="X10" s="138" t="s">
        <v>24</v>
      </c>
      <c r="Y10" s="138" t="s">
        <v>25</v>
      </c>
      <c r="Z10" s="191" t="s">
        <v>15</v>
      </c>
    </row>
    <row r="11" spans="1:26" s="3" customFormat="1" ht="69" customHeight="1">
      <c r="A11" s="22"/>
      <c r="B11" s="23"/>
      <c r="C11" s="24"/>
      <c r="D11" s="27" t="s">
        <v>26</v>
      </c>
      <c r="E11" s="28" t="s">
        <v>27</v>
      </c>
      <c r="F11" s="27" t="s">
        <v>28</v>
      </c>
      <c r="G11" s="26"/>
      <c r="H11" s="26"/>
      <c r="I11" s="26"/>
      <c r="J11" s="88"/>
      <c r="L11" s="89"/>
      <c r="N11" s="90"/>
      <c r="O11" s="91"/>
      <c r="P11" s="91"/>
      <c r="Q11" s="91"/>
      <c r="R11" s="91"/>
      <c r="S11" s="138"/>
      <c r="T11" s="141" t="s">
        <v>26</v>
      </c>
      <c r="U11" s="142" t="s">
        <v>29</v>
      </c>
      <c r="V11" s="143" t="s">
        <v>28</v>
      </c>
      <c r="W11" s="140"/>
      <c r="X11" s="138"/>
      <c r="Y11" s="138"/>
      <c r="Z11" s="191"/>
    </row>
    <row r="12" spans="1:26" s="4" customFormat="1" ht="12.75">
      <c r="A12" s="29">
        <f aca="true" t="shared" si="0" ref="A12:A46">N12</f>
        <v>1</v>
      </c>
      <c r="B12" s="30" t="s">
        <v>30</v>
      </c>
      <c r="C12" s="31" t="s">
        <v>31</v>
      </c>
      <c r="D12" s="31">
        <v>28</v>
      </c>
      <c r="E12" s="32" t="s">
        <v>32</v>
      </c>
      <c r="F12" s="33">
        <v>283.91</v>
      </c>
      <c r="G12" s="34"/>
      <c r="H12" s="35"/>
      <c r="I12" s="33">
        <v>231.21</v>
      </c>
      <c r="J12" s="92">
        <f aca="true" t="shared" si="1" ref="J12:J38">F12-G12-H12-I12</f>
        <v>52.70000000000002</v>
      </c>
      <c r="L12" s="93">
        <v>15.53</v>
      </c>
      <c r="N12" s="94">
        <v>1</v>
      </c>
      <c r="O12" s="95" t="s">
        <v>30</v>
      </c>
      <c r="P12" s="96" t="s">
        <v>33</v>
      </c>
      <c r="Q12" s="96" t="s">
        <v>33</v>
      </c>
      <c r="R12" s="144" t="s">
        <v>34</v>
      </c>
      <c r="S12" s="145" t="s">
        <v>35</v>
      </c>
      <c r="T12" s="146">
        <f aca="true" t="shared" si="2" ref="T12:T38">D12</f>
        <v>28</v>
      </c>
      <c r="U12" s="147" t="str">
        <f aca="true" t="shared" si="3" ref="U12:U38">IF(E12=0,"0",E12)</f>
        <v>20,10,2016</v>
      </c>
      <c r="V12" s="148">
        <f aca="true" t="shared" si="4" ref="V12:V38">F12</f>
        <v>283.91</v>
      </c>
      <c r="W12" s="149">
        <f aca="true" t="shared" si="5" ref="W12:W38">V12-X12</f>
        <v>52.70000000000002</v>
      </c>
      <c r="X12" s="149">
        <f aca="true" t="shared" si="6" ref="X12:X38">I12</f>
        <v>231.21</v>
      </c>
      <c r="Y12" s="149">
        <f aca="true" t="shared" si="7" ref="Y12:Y38">G12+H12</f>
        <v>0</v>
      </c>
      <c r="Z12" s="192">
        <f aca="true" t="shared" si="8" ref="Z12:Z38">W12-Y12</f>
        <v>52.70000000000002</v>
      </c>
    </row>
    <row r="13" spans="1:26" s="4" customFormat="1" ht="12.75">
      <c r="A13" s="36">
        <f t="shared" si="0"/>
        <v>2</v>
      </c>
      <c r="B13" s="37" t="str">
        <f aca="true" t="shared" si="9" ref="B13:B39">O13</f>
        <v>SPITAL JUDETEAN BAIA MARE</v>
      </c>
      <c r="C13" s="38"/>
      <c r="D13" s="38">
        <v>8532</v>
      </c>
      <c r="E13" s="39" t="s">
        <v>32</v>
      </c>
      <c r="F13" s="40">
        <v>6.72</v>
      </c>
      <c r="G13" s="41"/>
      <c r="H13" s="42"/>
      <c r="I13" s="41"/>
      <c r="J13" s="97">
        <f t="shared" si="1"/>
        <v>6.72</v>
      </c>
      <c r="L13" s="93">
        <f aca="true" t="shared" si="10" ref="L13:L38">F13</f>
        <v>6.72</v>
      </c>
      <c r="N13" s="98">
        <f aca="true" t="shared" si="11" ref="N13:N47">N12+1</f>
        <v>2</v>
      </c>
      <c r="O13" s="99" t="s">
        <v>30</v>
      </c>
      <c r="P13" s="100" t="s">
        <v>33</v>
      </c>
      <c r="Q13" s="100" t="s">
        <v>33</v>
      </c>
      <c r="R13" s="150" t="s">
        <v>34</v>
      </c>
      <c r="S13" s="151" t="s">
        <v>35</v>
      </c>
      <c r="T13" s="152">
        <f t="shared" si="2"/>
        <v>8532</v>
      </c>
      <c r="U13" s="153" t="str">
        <f t="shared" si="3"/>
        <v>20,10,2016</v>
      </c>
      <c r="V13" s="154">
        <f t="shared" si="4"/>
        <v>6.72</v>
      </c>
      <c r="W13" s="155">
        <f t="shared" si="5"/>
        <v>6.72</v>
      </c>
      <c r="X13" s="155">
        <f t="shared" si="6"/>
        <v>0</v>
      </c>
      <c r="Y13" s="155">
        <f t="shared" si="7"/>
        <v>0</v>
      </c>
      <c r="Z13" s="193">
        <f t="shared" si="8"/>
        <v>6.72</v>
      </c>
    </row>
    <row r="14" spans="1:26" s="4" customFormat="1" ht="12.75">
      <c r="A14" s="36">
        <f t="shared" si="0"/>
        <v>3</v>
      </c>
      <c r="B14" s="37" t="str">
        <f t="shared" si="9"/>
        <v>SPITAL JUDETEAN BAIA MARE</v>
      </c>
      <c r="C14" s="38"/>
      <c r="D14" s="38">
        <v>560</v>
      </c>
      <c r="E14" s="39" t="s">
        <v>32</v>
      </c>
      <c r="F14" s="40">
        <v>410.32</v>
      </c>
      <c r="G14" s="41"/>
      <c r="H14" s="42"/>
      <c r="I14" s="41"/>
      <c r="J14" s="97">
        <f t="shared" si="1"/>
        <v>410.32</v>
      </c>
      <c r="L14" s="93">
        <f t="shared" si="10"/>
        <v>410.32</v>
      </c>
      <c r="N14" s="98">
        <f t="shared" si="11"/>
        <v>3</v>
      </c>
      <c r="O14" s="99" t="s">
        <v>30</v>
      </c>
      <c r="P14" s="100" t="s">
        <v>33</v>
      </c>
      <c r="Q14" s="100" t="s">
        <v>33</v>
      </c>
      <c r="R14" s="150" t="s">
        <v>34</v>
      </c>
      <c r="S14" s="151" t="s">
        <v>35</v>
      </c>
      <c r="T14" s="152">
        <f t="shared" si="2"/>
        <v>560</v>
      </c>
      <c r="U14" s="153" t="str">
        <f t="shared" si="3"/>
        <v>20,10,2016</v>
      </c>
      <c r="V14" s="154">
        <f t="shared" si="4"/>
        <v>410.32</v>
      </c>
      <c r="W14" s="155">
        <f t="shared" si="5"/>
        <v>410.32</v>
      </c>
      <c r="X14" s="155">
        <f t="shared" si="6"/>
        <v>0</v>
      </c>
      <c r="Y14" s="155">
        <f t="shared" si="7"/>
        <v>0</v>
      </c>
      <c r="Z14" s="193">
        <f t="shared" si="8"/>
        <v>410.32</v>
      </c>
    </row>
    <row r="15" spans="1:26" s="4" customFormat="1" ht="12.75">
      <c r="A15" s="36">
        <f t="shared" si="0"/>
        <v>4</v>
      </c>
      <c r="B15" s="37" t="str">
        <f t="shared" si="9"/>
        <v>SPITAL JUDETEAN BAIA MARE</v>
      </c>
      <c r="C15" s="38"/>
      <c r="D15" s="38">
        <v>2</v>
      </c>
      <c r="E15" s="39" t="s">
        <v>36</v>
      </c>
      <c r="F15" s="40">
        <v>362.67</v>
      </c>
      <c r="G15" s="41"/>
      <c r="H15" s="42"/>
      <c r="I15" s="41"/>
      <c r="J15" s="97">
        <f t="shared" si="1"/>
        <v>362.67</v>
      </c>
      <c r="L15" s="93">
        <f t="shared" si="10"/>
        <v>362.67</v>
      </c>
      <c r="N15" s="98">
        <f t="shared" si="11"/>
        <v>4</v>
      </c>
      <c r="O15" s="99" t="s">
        <v>30</v>
      </c>
      <c r="P15" s="100" t="s">
        <v>33</v>
      </c>
      <c r="Q15" s="100" t="s">
        <v>33</v>
      </c>
      <c r="R15" s="150" t="s">
        <v>34</v>
      </c>
      <c r="S15" s="151" t="s">
        <v>35</v>
      </c>
      <c r="T15" s="152">
        <f t="shared" si="2"/>
        <v>2</v>
      </c>
      <c r="U15" s="153" t="str">
        <f t="shared" si="3"/>
        <v>21,10,2016</v>
      </c>
      <c r="V15" s="154">
        <f t="shared" si="4"/>
        <v>362.67</v>
      </c>
      <c r="W15" s="155">
        <f t="shared" si="5"/>
        <v>362.67</v>
      </c>
      <c r="X15" s="155">
        <f t="shared" si="6"/>
        <v>0</v>
      </c>
      <c r="Y15" s="155">
        <f t="shared" si="7"/>
        <v>0</v>
      </c>
      <c r="Z15" s="193">
        <f t="shared" si="8"/>
        <v>362.67</v>
      </c>
    </row>
    <row r="16" spans="1:26" s="4" customFormat="1" ht="12.75">
      <c r="A16" s="36">
        <f t="shared" si="0"/>
        <v>5</v>
      </c>
      <c r="B16" s="37" t="str">
        <f t="shared" si="9"/>
        <v>SPITAL JUDETEAN BAIA MARE</v>
      </c>
      <c r="C16" s="38"/>
      <c r="D16" s="38">
        <v>701460033</v>
      </c>
      <c r="E16" s="39" t="s">
        <v>36</v>
      </c>
      <c r="F16" s="40">
        <v>136.45</v>
      </c>
      <c r="G16" s="41"/>
      <c r="H16" s="42"/>
      <c r="I16" s="41"/>
      <c r="J16" s="97">
        <f t="shared" si="1"/>
        <v>136.45</v>
      </c>
      <c r="L16" s="93">
        <f t="shared" si="10"/>
        <v>136.45</v>
      </c>
      <c r="N16" s="98">
        <f t="shared" si="11"/>
        <v>5</v>
      </c>
      <c r="O16" s="99" t="s">
        <v>30</v>
      </c>
      <c r="P16" s="100" t="s">
        <v>33</v>
      </c>
      <c r="Q16" s="100" t="s">
        <v>33</v>
      </c>
      <c r="R16" s="150" t="s">
        <v>34</v>
      </c>
      <c r="S16" s="151" t="s">
        <v>35</v>
      </c>
      <c r="T16" s="152">
        <f t="shared" si="2"/>
        <v>701460033</v>
      </c>
      <c r="U16" s="153" t="str">
        <f t="shared" si="3"/>
        <v>21,10,2016</v>
      </c>
      <c r="V16" s="154">
        <f t="shared" si="4"/>
        <v>136.45</v>
      </c>
      <c r="W16" s="155">
        <f t="shared" si="5"/>
        <v>136.45</v>
      </c>
      <c r="X16" s="155">
        <f t="shared" si="6"/>
        <v>0</v>
      </c>
      <c r="Y16" s="155">
        <f t="shared" si="7"/>
        <v>0</v>
      </c>
      <c r="Z16" s="193">
        <f t="shared" si="8"/>
        <v>136.45</v>
      </c>
    </row>
    <row r="17" spans="1:26" s="4" customFormat="1" ht="12.75">
      <c r="A17" s="36">
        <f t="shared" si="0"/>
        <v>6</v>
      </c>
      <c r="B17" s="37" t="str">
        <f t="shared" si="9"/>
        <v>SPITAL JUDETEAN BAIA MARE</v>
      </c>
      <c r="C17" s="38"/>
      <c r="D17" s="38">
        <v>567</v>
      </c>
      <c r="E17" s="39" t="s">
        <v>36</v>
      </c>
      <c r="F17" s="40">
        <v>191.28</v>
      </c>
      <c r="G17" s="41"/>
      <c r="H17" s="42"/>
      <c r="I17" s="41"/>
      <c r="J17" s="97">
        <f t="shared" si="1"/>
        <v>191.28</v>
      </c>
      <c r="L17" s="93">
        <f t="shared" si="10"/>
        <v>191.28</v>
      </c>
      <c r="N17" s="98">
        <f t="shared" si="11"/>
        <v>6</v>
      </c>
      <c r="O17" s="99" t="s">
        <v>30</v>
      </c>
      <c r="P17" s="100" t="s">
        <v>33</v>
      </c>
      <c r="Q17" s="100" t="s">
        <v>33</v>
      </c>
      <c r="R17" s="150" t="s">
        <v>34</v>
      </c>
      <c r="S17" s="151" t="s">
        <v>35</v>
      </c>
      <c r="T17" s="152">
        <f t="shared" si="2"/>
        <v>567</v>
      </c>
      <c r="U17" s="153" t="str">
        <f t="shared" si="3"/>
        <v>21,10,2016</v>
      </c>
      <c r="V17" s="154">
        <f t="shared" si="4"/>
        <v>191.28</v>
      </c>
      <c r="W17" s="155">
        <f t="shared" si="5"/>
        <v>191.28</v>
      </c>
      <c r="X17" s="155">
        <f t="shared" si="6"/>
        <v>0</v>
      </c>
      <c r="Y17" s="155">
        <f t="shared" si="7"/>
        <v>0</v>
      </c>
      <c r="Z17" s="193">
        <f t="shared" si="8"/>
        <v>191.28</v>
      </c>
    </row>
    <row r="18" spans="1:26" s="4" customFormat="1" ht="12.75">
      <c r="A18" s="36">
        <f t="shared" si="0"/>
        <v>7</v>
      </c>
      <c r="B18" s="37" t="str">
        <f t="shared" si="9"/>
        <v>SPITAL JUDETEAN BAIA MARE</v>
      </c>
      <c r="C18" s="38"/>
      <c r="D18" s="38">
        <v>566</v>
      </c>
      <c r="E18" s="39" t="s">
        <v>36</v>
      </c>
      <c r="F18" s="40">
        <v>55.82</v>
      </c>
      <c r="G18" s="41"/>
      <c r="H18" s="42"/>
      <c r="I18" s="41"/>
      <c r="J18" s="97">
        <f t="shared" si="1"/>
        <v>55.82</v>
      </c>
      <c r="L18" s="93">
        <f t="shared" si="10"/>
        <v>55.82</v>
      </c>
      <c r="N18" s="98">
        <f t="shared" si="11"/>
        <v>7</v>
      </c>
      <c r="O18" s="99" t="s">
        <v>30</v>
      </c>
      <c r="P18" s="100" t="s">
        <v>33</v>
      </c>
      <c r="Q18" s="100" t="s">
        <v>33</v>
      </c>
      <c r="R18" s="150" t="s">
        <v>34</v>
      </c>
      <c r="S18" s="151" t="s">
        <v>35</v>
      </c>
      <c r="T18" s="152">
        <f t="shared" si="2"/>
        <v>566</v>
      </c>
      <c r="U18" s="153" t="str">
        <f t="shared" si="3"/>
        <v>21,10,2016</v>
      </c>
      <c r="V18" s="154">
        <f t="shared" si="4"/>
        <v>55.82</v>
      </c>
      <c r="W18" s="155">
        <f t="shared" si="5"/>
        <v>55.82</v>
      </c>
      <c r="X18" s="155">
        <f t="shared" si="6"/>
        <v>0</v>
      </c>
      <c r="Y18" s="155">
        <f t="shared" si="7"/>
        <v>0</v>
      </c>
      <c r="Z18" s="193">
        <f t="shared" si="8"/>
        <v>55.82</v>
      </c>
    </row>
    <row r="19" spans="1:26" s="4" customFormat="1" ht="12.75">
      <c r="A19" s="36">
        <f t="shared" si="0"/>
        <v>8</v>
      </c>
      <c r="B19" s="37" t="str">
        <f t="shared" si="9"/>
        <v>SPITAL JUDETEAN BAIA MARE</v>
      </c>
      <c r="C19" s="38"/>
      <c r="D19" s="38">
        <v>569</v>
      </c>
      <c r="E19" s="39" t="s">
        <v>36</v>
      </c>
      <c r="F19" s="40">
        <v>96.15</v>
      </c>
      <c r="G19" s="41"/>
      <c r="H19" s="42"/>
      <c r="I19" s="41"/>
      <c r="J19" s="97">
        <f t="shared" si="1"/>
        <v>96.15</v>
      </c>
      <c r="L19" s="93">
        <f t="shared" si="10"/>
        <v>96.15</v>
      </c>
      <c r="N19" s="98">
        <f t="shared" si="11"/>
        <v>8</v>
      </c>
      <c r="O19" s="99" t="s">
        <v>30</v>
      </c>
      <c r="P19" s="100" t="s">
        <v>33</v>
      </c>
      <c r="Q19" s="100" t="s">
        <v>33</v>
      </c>
      <c r="R19" s="150" t="s">
        <v>34</v>
      </c>
      <c r="S19" s="151" t="s">
        <v>35</v>
      </c>
      <c r="T19" s="152">
        <f t="shared" si="2"/>
        <v>569</v>
      </c>
      <c r="U19" s="153" t="str">
        <f t="shared" si="3"/>
        <v>21,10,2016</v>
      </c>
      <c r="V19" s="154">
        <f t="shared" si="4"/>
        <v>96.15</v>
      </c>
      <c r="W19" s="155">
        <f t="shared" si="5"/>
        <v>96.15</v>
      </c>
      <c r="X19" s="155">
        <f t="shared" si="6"/>
        <v>0</v>
      </c>
      <c r="Y19" s="155">
        <f t="shared" si="7"/>
        <v>0</v>
      </c>
      <c r="Z19" s="193">
        <f t="shared" si="8"/>
        <v>96.15</v>
      </c>
    </row>
    <row r="20" spans="1:26" s="4" customFormat="1" ht="12.75">
      <c r="A20" s="36">
        <f t="shared" si="0"/>
        <v>9</v>
      </c>
      <c r="B20" s="37" t="str">
        <f t="shared" si="9"/>
        <v>SPITAL JUDETEAN BAIA MARE</v>
      </c>
      <c r="C20" s="38"/>
      <c r="D20" s="38">
        <v>568</v>
      </c>
      <c r="E20" s="39" t="s">
        <v>36</v>
      </c>
      <c r="F20" s="40">
        <v>16.71</v>
      </c>
      <c r="G20" s="41"/>
      <c r="H20" s="42"/>
      <c r="I20" s="41"/>
      <c r="J20" s="97">
        <f t="shared" si="1"/>
        <v>16.71</v>
      </c>
      <c r="L20" s="93">
        <f t="shared" si="10"/>
        <v>16.71</v>
      </c>
      <c r="N20" s="98">
        <f t="shared" si="11"/>
        <v>9</v>
      </c>
      <c r="O20" s="99" t="s">
        <v>30</v>
      </c>
      <c r="P20" s="100" t="s">
        <v>33</v>
      </c>
      <c r="Q20" s="100" t="s">
        <v>33</v>
      </c>
      <c r="R20" s="150" t="s">
        <v>34</v>
      </c>
      <c r="S20" s="151" t="s">
        <v>35</v>
      </c>
      <c r="T20" s="152">
        <f t="shared" si="2"/>
        <v>568</v>
      </c>
      <c r="U20" s="153" t="str">
        <f t="shared" si="3"/>
        <v>21,10,2016</v>
      </c>
      <c r="V20" s="154">
        <f t="shared" si="4"/>
        <v>16.71</v>
      </c>
      <c r="W20" s="155">
        <f t="shared" si="5"/>
        <v>16.71</v>
      </c>
      <c r="X20" s="155">
        <f t="shared" si="6"/>
        <v>0</v>
      </c>
      <c r="Y20" s="155">
        <f t="shared" si="7"/>
        <v>0</v>
      </c>
      <c r="Z20" s="193">
        <f t="shared" si="8"/>
        <v>16.71</v>
      </c>
    </row>
    <row r="21" spans="1:26" s="4" customFormat="1" ht="12.75">
      <c r="A21" s="36">
        <f t="shared" si="0"/>
        <v>10</v>
      </c>
      <c r="B21" s="37" t="str">
        <f t="shared" si="9"/>
        <v>SPITAL JUDETEAN BAIA MARE</v>
      </c>
      <c r="C21" s="38"/>
      <c r="D21" s="38">
        <v>302606</v>
      </c>
      <c r="E21" s="39" t="s">
        <v>37</v>
      </c>
      <c r="F21" s="40">
        <v>77.54</v>
      </c>
      <c r="G21" s="41"/>
      <c r="H21" s="42"/>
      <c r="I21" s="41"/>
      <c r="J21" s="97">
        <f t="shared" si="1"/>
        <v>77.54</v>
      </c>
      <c r="L21" s="93">
        <f t="shared" si="10"/>
        <v>77.54</v>
      </c>
      <c r="N21" s="98">
        <f t="shared" si="11"/>
        <v>10</v>
      </c>
      <c r="O21" s="99" t="s">
        <v>30</v>
      </c>
      <c r="P21" s="100" t="s">
        <v>33</v>
      </c>
      <c r="Q21" s="100" t="s">
        <v>33</v>
      </c>
      <c r="R21" s="150" t="s">
        <v>34</v>
      </c>
      <c r="S21" s="151" t="s">
        <v>35</v>
      </c>
      <c r="T21" s="152">
        <f t="shared" si="2"/>
        <v>302606</v>
      </c>
      <c r="U21" s="153" t="str">
        <f t="shared" si="3"/>
        <v>24,10,2016</v>
      </c>
      <c r="V21" s="154">
        <f t="shared" si="4"/>
        <v>77.54</v>
      </c>
      <c r="W21" s="155">
        <f t="shared" si="5"/>
        <v>77.54</v>
      </c>
      <c r="X21" s="155">
        <f t="shared" si="6"/>
        <v>0</v>
      </c>
      <c r="Y21" s="155">
        <f t="shared" si="7"/>
        <v>0</v>
      </c>
      <c r="Z21" s="193">
        <f t="shared" si="8"/>
        <v>77.54</v>
      </c>
    </row>
    <row r="22" spans="1:26" s="4" customFormat="1" ht="12.75">
      <c r="A22" s="36">
        <f t="shared" si="0"/>
        <v>11</v>
      </c>
      <c r="B22" s="37" t="str">
        <f t="shared" si="9"/>
        <v>SPITAL JUDETEAN BAIA MARE</v>
      </c>
      <c r="C22" s="38"/>
      <c r="D22" s="38">
        <v>29</v>
      </c>
      <c r="E22" s="39" t="s">
        <v>37</v>
      </c>
      <c r="F22" s="40">
        <v>94.01</v>
      </c>
      <c r="G22" s="41"/>
      <c r="H22" s="42"/>
      <c r="I22" s="41"/>
      <c r="J22" s="97">
        <f t="shared" si="1"/>
        <v>94.01</v>
      </c>
      <c r="L22" s="93">
        <f t="shared" si="10"/>
        <v>94.01</v>
      </c>
      <c r="N22" s="98">
        <f t="shared" si="11"/>
        <v>11</v>
      </c>
      <c r="O22" s="99" t="s">
        <v>30</v>
      </c>
      <c r="P22" s="100" t="s">
        <v>33</v>
      </c>
      <c r="Q22" s="100" t="s">
        <v>33</v>
      </c>
      <c r="R22" s="150" t="s">
        <v>34</v>
      </c>
      <c r="S22" s="151" t="s">
        <v>35</v>
      </c>
      <c r="T22" s="152">
        <f t="shared" si="2"/>
        <v>29</v>
      </c>
      <c r="U22" s="153" t="str">
        <f t="shared" si="3"/>
        <v>24,10,2016</v>
      </c>
      <c r="V22" s="154">
        <f t="shared" si="4"/>
        <v>94.01</v>
      </c>
      <c r="W22" s="155">
        <f t="shared" si="5"/>
        <v>94.01</v>
      </c>
      <c r="X22" s="155">
        <f t="shared" si="6"/>
        <v>0</v>
      </c>
      <c r="Y22" s="155">
        <f t="shared" si="7"/>
        <v>0</v>
      </c>
      <c r="Z22" s="193">
        <f t="shared" si="8"/>
        <v>94.01</v>
      </c>
    </row>
    <row r="23" spans="1:26" s="4" customFormat="1" ht="12.75">
      <c r="A23" s="36">
        <f t="shared" si="0"/>
        <v>12</v>
      </c>
      <c r="B23" s="37" t="str">
        <f t="shared" si="9"/>
        <v>SPITAL JUDETEAN BAIA MARE</v>
      </c>
      <c r="C23" s="38"/>
      <c r="D23" s="38">
        <v>701460035</v>
      </c>
      <c r="E23" s="39" t="s">
        <v>37</v>
      </c>
      <c r="F23" s="40">
        <v>64.81</v>
      </c>
      <c r="G23" s="41"/>
      <c r="H23" s="42"/>
      <c r="I23" s="41"/>
      <c r="J23" s="97">
        <f t="shared" si="1"/>
        <v>64.81</v>
      </c>
      <c r="L23" s="93">
        <f t="shared" si="10"/>
        <v>64.81</v>
      </c>
      <c r="N23" s="98">
        <f t="shared" si="11"/>
        <v>12</v>
      </c>
      <c r="O23" s="99" t="s">
        <v>30</v>
      </c>
      <c r="P23" s="100" t="s">
        <v>33</v>
      </c>
      <c r="Q23" s="100" t="s">
        <v>33</v>
      </c>
      <c r="R23" s="150" t="s">
        <v>34</v>
      </c>
      <c r="S23" s="151" t="s">
        <v>35</v>
      </c>
      <c r="T23" s="152">
        <f t="shared" si="2"/>
        <v>701460035</v>
      </c>
      <c r="U23" s="153" t="str">
        <f t="shared" si="3"/>
        <v>24,10,2016</v>
      </c>
      <c r="V23" s="154">
        <f t="shared" si="4"/>
        <v>64.81</v>
      </c>
      <c r="W23" s="155">
        <f t="shared" si="5"/>
        <v>64.81</v>
      </c>
      <c r="X23" s="155">
        <f t="shared" si="6"/>
        <v>0</v>
      </c>
      <c r="Y23" s="155">
        <f t="shared" si="7"/>
        <v>0</v>
      </c>
      <c r="Z23" s="193">
        <f t="shared" si="8"/>
        <v>64.81</v>
      </c>
    </row>
    <row r="24" spans="1:26" s="4" customFormat="1" ht="12.75">
      <c r="A24" s="36">
        <f t="shared" si="0"/>
        <v>13</v>
      </c>
      <c r="B24" s="37" t="str">
        <f t="shared" si="9"/>
        <v>SPITAL JUDETEAN BAIA MARE</v>
      </c>
      <c r="C24" s="38"/>
      <c r="D24" s="38">
        <v>2757</v>
      </c>
      <c r="E24" s="39" t="s">
        <v>32</v>
      </c>
      <c r="F24" s="40">
        <v>77.01</v>
      </c>
      <c r="G24" s="41"/>
      <c r="H24" s="42"/>
      <c r="I24" s="41"/>
      <c r="J24" s="97">
        <f t="shared" si="1"/>
        <v>77.01</v>
      </c>
      <c r="L24" s="93">
        <f t="shared" si="10"/>
        <v>77.01</v>
      </c>
      <c r="N24" s="98">
        <f t="shared" si="11"/>
        <v>13</v>
      </c>
      <c r="O24" s="99" t="s">
        <v>30</v>
      </c>
      <c r="P24" s="100" t="s">
        <v>33</v>
      </c>
      <c r="Q24" s="100" t="s">
        <v>33</v>
      </c>
      <c r="R24" s="150" t="s">
        <v>34</v>
      </c>
      <c r="S24" s="151" t="s">
        <v>35</v>
      </c>
      <c r="T24" s="152">
        <f t="shared" si="2"/>
        <v>2757</v>
      </c>
      <c r="U24" s="153" t="str">
        <f t="shared" si="3"/>
        <v>20,10,2016</v>
      </c>
      <c r="V24" s="154">
        <f t="shared" si="4"/>
        <v>77.01</v>
      </c>
      <c r="W24" s="155">
        <f t="shared" si="5"/>
        <v>77.01</v>
      </c>
      <c r="X24" s="155">
        <f t="shared" si="6"/>
        <v>0</v>
      </c>
      <c r="Y24" s="155">
        <f t="shared" si="7"/>
        <v>0</v>
      </c>
      <c r="Z24" s="193">
        <f t="shared" si="8"/>
        <v>77.01</v>
      </c>
    </row>
    <row r="25" spans="1:26" s="4" customFormat="1" ht="12" customHeight="1">
      <c r="A25" s="36">
        <f t="shared" si="0"/>
        <v>14</v>
      </c>
      <c r="B25" s="37" t="str">
        <f t="shared" si="9"/>
        <v>SPITAL JUDETEAN BAIA MARE</v>
      </c>
      <c r="C25" s="38"/>
      <c r="D25" s="38">
        <v>565</v>
      </c>
      <c r="E25" s="39" t="s">
        <v>36</v>
      </c>
      <c r="F25" s="40">
        <v>41.13</v>
      </c>
      <c r="G25" s="41"/>
      <c r="H25" s="42"/>
      <c r="I25" s="41"/>
      <c r="J25" s="97">
        <f t="shared" si="1"/>
        <v>41.13</v>
      </c>
      <c r="L25" s="93">
        <f t="shared" si="10"/>
        <v>41.13</v>
      </c>
      <c r="N25" s="98">
        <f t="shared" si="11"/>
        <v>14</v>
      </c>
      <c r="O25" s="99" t="s">
        <v>30</v>
      </c>
      <c r="P25" s="100" t="s">
        <v>33</v>
      </c>
      <c r="Q25" s="100" t="s">
        <v>33</v>
      </c>
      <c r="R25" s="150" t="s">
        <v>34</v>
      </c>
      <c r="S25" s="151" t="s">
        <v>35</v>
      </c>
      <c r="T25" s="152">
        <f t="shared" si="2"/>
        <v>565</v>
      </c>
      <c r="U25" s="153" t="str">
        <f t="shared" si="3"/>
        <v>21,10,2016</v>
      </c>
      <c r="V25" s="154">
        <f t="shared" si="4"/>
        <v>41.13</v>
      </c>
      <c r="W25" s="155">
        <f t="shared" si="5"/>
        <v>41.13</v>
      </c>
      <c r="X25" s="155">
        <f t="shared" si="6"/>
        <v>0</v>
      </c>
      <c r="Y25" s="155">
        <f t="shared" si="7"/>
        <v>0</v>
      </c>
      <c r="Z25" s="193">
        <f t="shared" si="8"/>
        <v>41.13</v>
      </c>
    </row>
    <row r="26" spans="1:26" s="4" customFormat="1" ht="12.75">
      <c r="A26" s="36">
        <f t="shared" si="0"/>
        <v>15</v>
      </c>
      <c r="B26" s="37" t="str">
        <f t="shared" si="9"/>
        <v>SPITAL JUDETEAN BAIA MARE</v>
      </c>
      <c r="C26" s="38"/>
      <c r="D26" s="38">
        <v>570</v>
      </c>
      <c r="E26" s="39" t="s">
        <v>37</v>
      </c>
      <c r="F26" s="40">
        <v>63.2</v>
      </c>
      <c r="G26" s="41"/>
      <c r="H26" s="42"/>
      <c r="I26" s="41"/>
      <c r="J26" s="97">
        <f t="shared" si="1"/>
        <v>63.2</v>
      </c>
      <c r="L26" s="93">
        <f t="shared" si="10"/>
        <v>63.2</v>
      </c>
      <c r="N26" s="98">
        <f t="shared" si="11"/>
        <v>15</v>
      </c>
      <c r="O26" s="99" t="s">
        <v>30</v>
      </c>
      <c r="P26" s="100" t="s">
        <v>33</v>
      </c>
      <c r="Q26" s="100" t="s">
        <v>33</v>
      </c>
      <c r="R26" s="150" t="s">
        <v>34</v>
      </c>
      <c r="S26" s="151" t="s">
        <v>35</v>
      </c>
      <c r="T26" s="152">
        <f t="shared" si="2"/>
        <v>570</v>
      </c>
      <c r="U26" s="153" t="str">
        <f t="shared" si="3"/>
        <v>24,10,2016</v>
      </c>
      <c r="V26" s="154">
        <f t="shared" si="4"/>
        <v>63.2</v>
      </c>
      <c r="W26" s="155">
        <f t="shared" si="5"/>
        <v>63.2</v>
      </c>
      <c r="X26" s="155">
        <f t="shared" si="6"/>
        <v>0</v>
      </c>
      <c r="Y26" s="155">
        <f t="shared" si="7"/>
        <v>0</v>
      </c>
      <c r="Z26" s="193">
        <f t="shared" si="8"/>
        <v>63.2</v>
      </c>
    </row>
    <row r="27" spans="1:26" s="4" customFormat="1" ht="12.75">
      <c r="A27" s="36">
        <f t="shared" si="0"/>
        <v>16</v>
      </c>
      <c r="B27" s="37" t="str">
        <f t="shared" si="9"/>
        <v>SPITAL JUDETEAN BAIA MARE</v>
      </c>
      <c r="C27" s="38"/>
      <c r="D27" s="38">
        <v>290418</v>
      </c>
      <c r="E27" s="39" t="s">
        <v>37</v>
      </c>
      <c r="F27" s="40">
        <v>53.31</v>
      </c>
      <c r="G27" s="41"/>
      <c r="H27" s="42"/>
      <c r="I27" s="41"/>
      <c r="J27" s="97">
        <f t="shared" si="1"/>
        <v>53.31</v>
      </c>
      <c r="L27" s="93">
        <f t="shared" si="10"/>
        <v>53.31</v>
      </c>
      <c r="N27" s="98">
        <f t="shared" si="11"/>
        <v>16</v>
      </c>
      <c r="O27" s="99" t="s">
        <v>30</v>
      </c>
      <c r="P27" s="100" t="s">
        <v>33</v>
      </c>
      <c r="Q27" s="100" t="s">
        <v>33</v>
      </c>
      <c r="R27" s="150" t="s">
        <v>34</v>
      </c>
      <c r="S27" s="151" t="s">
        <v>35</v>
      </c>
      <c r="T27" s="152">
        <f t="shared" si="2"/>
        <v>290418</v>
      </c>
      <c r="U27" s="153" t="str">
        <f t="shared" si="3"/>
        <v>24,10,2016</v>
      </c>
      <c r="V27" s="154">
        <f t="shared" si="4"/>
        <v>53.31</v>
      </c>
      <c r="W27" s="155">
        <f t="shared" si="5"/>
        <v>53.31</v>
      </c>
      <c r="X27" s="155">
        <f t="shared" si="6"/>
        <v>0</v>
      </c>
      <c r="Y27" s="155">
        <f t="shared" si="7"/>
        <v>0</v>
      </c>
      <c r="Z27" s="193">
        <f t="shared" si="8"/>
        <v>53.31</v>
      </c>
    </row>
    <row r="28" spans="1:26" s="4" customFormat="1" ht="12.75">
      <c r="A28" s="36">
        <f t="shared" si="0"/>
        <v>17</v>
      </c>
      <c r="B28" s="37" t="str">
        <f t="shared" si="9"/>
        <v>SPITAL JUDETEAN BAIA MARE</v>
      </c>
      <c r="C28" s="38"/>
      <c r="D28" s="38">
        <v>571</v>
      </c>
      <c r="E28" s="39" t="s">
        <v>37</v>
      </c>
      <c r="F28" s="40">
        <v>405.8</v>
      </c>
      <c r="G28" s="41"/>
      <c r="H28" s="42"/>
      <c r="I28" s="41"/>
      <c r="J28" s="97">
        <f t="shared" si="1"/>
        <v>405.8</v>
      </c>
      <c r="L28" s="93">
        <f t="shared" si="10"/>
        <v>405.8</v>
      </c>
      <c r="N28" s="98">
        <f t="shared" si="11"/>
        <v>17</v>
      </c>
      <c r="O28" s="99" t="s">
        <v>30</v>
      </c>
      <c r="P28" s="100" t="s">
        <v>33</v>
      </c>
      <c r="Q28" s="100" t="s">
        <v>33</v>
      </c>
      <c r="R28" s="150" t="s">
        <v>34</v>
      </c>
      <c r="S28" s="151" t="s">
        <v>35</v>
      </c>
      <c r="T28" s="152">
        <f t="shared" si="2"/>
        <v>571</v>
      </c>
      <c r="U28" s="153" t="str">
        <f t="shared" si="3"/>
        <v>24,10,2016</v>
      </c>
      <c r="V28" s="154">
        <f t="shared" si="4"/>
        <v>405.8</v>
      </c>
      <c r="W28" s="155">
        <f t="shared" si="5"/>
        <v>405.8</v>
      </c>
      <c r="X28" s="155">
        <f t="shared" si="6"/>
        <v>0</v>
      </c>
      <c r="Y28" s="155">
        <f t="shared" si="7"/>
        <v>0</v>
      </c>
      <c r="Z28" s="193">
        <f t="shared" si="8"/>
        <v>405.8</v>
      </c>
    </row>
    <row r="29" spans="1:26" s="4" customFormat="1" ht="12.75">
      <c r="A29" s="36">
        <f t="shared" si="0"/>
        <v>18</v>
      </c>
      <c r="B29" s="37" t="str">
        <f t="shared" si="9"/>
        <v>SPITAL JUDETEAN BAIA MARE</v>
      </c>
      <c r="C29" s="38"/>
      <c r="D29" s="38">
        <v>290419</v>
      </c>
      <c r="E29" s="39" t="s">
        <v>38</v>
      </c>
      <c r="F29" s="40">
        <v>15.21</v>
      </c>
      <c r="G29" s="41"/>
      <c r="H29" s="42"/>
      <c r="I29" s="41"/>
      <c r="J29" s="97">
        <f t="shared" si="1"/>
        <v>15.21</v>
      </c>
      <c r="L29" s="93">
        <f t="shared" si="10"/>
        <v>15.21</v>
      </c>
      <c r="N29" s="98">
        <f t="shared" si="11"/>
        <v>18</v>
      </c>
      <c r="O29" s="99" t="s">
        <v>30</v>
      </c>
      <c r="P29" s="100" t="s">
        <v>33</v>
      </c>
      <c r="Q29" s="100" t="s">
        <v>33</v>
      </c>
      <c r="R29" s="150" t="s">
        <v>34</v>
      </c>
      <c r="S29" s="151" t="s">
        <v>35</v>
      </c>
      <c r="T29" s="152">
        <f t="shared" si="2"/>
        <v>290419</v>
      </c>
      <c r="U29" s="153" t="str">
        <f t="shared" si="3"/>
        <v>25,10,2016</v>
      </c>
      <c r="V29" s="154">
        <f t="shared" si="4"/>
        <v>15.21</v>
      </c>
      <c r="W29" s="155">
        <f t="shared" si="5"/>
        <v>15.21</v>
      </c>
      <c r="X29" s="155">
        <f t="shared" si="6"/>
        <v>0</v>
      </c>
      <c r="Y29" s="155">
        <f t="shared" si="7"/>
        <v>0</v>
      </c>
      <c r="Z29" s="193">
        <f t="shared" si="8"/>
        <v>15.21</v>
      </c>
    </row>
    <row r="30" spans="1:26" s="4" customFormat="1" ht="12.75">
      <c r="A30" s="36">
        <f t="shared" si="0"/>
        <v>19</v>
      </c>
      <c r="B30" s="37" t="str">
        <f t="shared" si="9"/>
        <v>SPITAL JUDETEAN BAIA MARE</v>
      </c>
      <c r="C30" s="38"/>
      <c r="D30" s="38">
        <v>1264</v>
      </c>
      <c r="E30" s="39" t="s">
        <v>38</v>
      </c>
      <c r="F30" s="40">
        <v>61.39</v>
      </c>
      <c r="G30" s="41"/>
      <c r="H30" s="42"/>
      <c r="I30" s="41"/>
      <c r="J30" s="97">
        <f t="shared" si="1"/>
        <v>61.39</v>
      </c>
      <c r="L30" s="93">
        <f t="shared" si="10"/>
        <v>61.39</v>
      </c>
      <c r="N30" s="98">
        <f t="shared" si="11"/>
        <v>19</v>
      </c>
      <c r="O30" s="99" t="s">
        <v>30</v>
      </c>
      <c r="P30" s="100" t="s">
        <v>33</v>
      </c>
      <c r="Q30" s="100" t="s">
        <v>33</v>
      </c>
      <c r="R30" s="150" t="s">
        <v>34</v>
      </c>
      <c r="S30" s="151" t="s">
        <v>35</v>
      </c>
      <c r="T30" s="152">
        <f t="shared" si="2"/>
        <v>1264</v>
      </c>
      <c r="U30" s="153" t="str">
        <f t="shared" si="3"/>
        <v>25,10,2016</v>
      </c>
      <c r="V30" s="154">
        <f t="shared" si="4"/>
        <v>61.39</v>
      </c>
      <c r="W30" s="155">
        <f t="shared" si="5"/>
        <v>61.39</v>
      </c>
      <c r="X30" s="155">
        <f t="shared" si="6"/>
        <v>0</v>
      </c>
      <c r="Y30" s="155">
        <f t="shared" si="7"/>
        <v>0</v>
      </c>
      <c r="Z30" s="193">
        <f t="shared" si="8"/>
        <v>61.39</v>
      </c>
    </row>
    <row r="31" spans="1:26" s="4" customFormat="1" ht="12.75">
      <c r="A31" s="36">
        <f t="shared" si="0"/>
        <v>20</v>
      </c>
      <c r="B31" s="37" t="str">
        <f t="shared" si="9"/>
        <v>SPITAL JUDETEAN BAIA MARE</v>
      </c>
      <c r="C31" s="38"/>
      <c r="D31" s="38">
        <v>1263</v>
      </c>
      <c r="E31" s="39" t="s">
        <v>38</v>
      </c>
      <c r="F31" s="40">
        <v>11.85</v>
      </c>
      <c r="G31" s="41"/>
      <c r="H31" s="42"/>
      <c r="I31" s="41"/>
      <c r="J31" s="97">
        <f t="shared" si="1"/>
        <v>11.85</v>
      </c>
      <c r="L31" s="93">
        <f t="shared" si="10"/>
        <v>11.85</v>
      </c>
      <c r="N31" s="98">
        <f t="shared" si="11"/>
        <v>20</v>
      </c>
      <c r="O31" s="99" t="s">
        <v>30</v>
      </c>
      <c r="P31" s="100" t="s">
        <v>33</v>
      </c>
      <c r="Q31" s="100" t="s">
        <v>33</v>
      </c>
      <c r="R31" s="150" t="s">
        <v>34</v>
      </c>
      <c r="S31" s="151" t="s">
        <v>35</v>
      </c>
      <c r="T31" s="152">
        <f t="shared" si="2"/>
        <v>1263</v>
      </c>
      <c r="U31" s="153" t="str">
        <f t="shared" si="3"/>
        <v>25,10,2016</v>
      </c>
      <c r="V31" s="154">
        <f t="shared" si="4"/>
        <v>11.85</v>
      </c>
      <c r="W31" s="155">
        <f t="shared" si="5"/>
        <v>11.85</v>
      </c>
      <c r="X31" s="155">
        <f t="shared" si="6"/>
        <v>0</v>
      </c>
      <c r="Y31" s="155">
        <f t="shared" si="7"/>
        <v>0</v>
      </c>
      <c r="Z31" s="193">
        <f t="shared" si="8"/>
        <v>11.85</v>
      </c>
    </row>
    <row r="32" spans="1:26" s="4" customFormat="1" ht="12.75">
      <c r="A32" s="36">
        <f t="shared" si="0"/>
        <v>21</v>
      </c>
      <c r="B32" s="37" t="str">
        <f t="shared" si="9"/>
        <v>SPITAL JUDETEAN BAIA MARE</v>
      </c>
      <c r="C32" s="38"/>
      <c r="D32" s="38">
        <v>573</v>
      </c>
      <c r="E32" s="39" t="s">
        <v>38</v>
      </c>
      <c r="F32" s="40">
        <v>134.54</v>
      </c>
      <c r="G32" s="41"/>
      <c r="H32" s="42"/>
      <c r="I32" s="41"/>
      <c r="J32" s="97">
        <f t="shared" si="1"/>
        <v>134.54</v>
      </c>
      <c r="L32" s="93">
        <f t="shared" si="10"/>
        <v>134.54</v>
      </c>
      <c r="N32" s="98">
        <f t="shared" si="11"/>
        <v>21</v>
      </c>
      <c r="O32" s="99" t="s">
        <v>30</v>
      </c>
      <c r="P32" s="100" t="s">
        <v>33</v>
      </c>
      <c r="Q32" s="100" t="s">
        <v>33</v>
      </c>
      <c r="R32" s="150" t="s">
        <v>34</v>
      </c>
      <c r="S32" s="151" t="s">
        <v>35</v>
      </c>
      <c r="T32" s="152">
        <f t="shared" si="2"/>
        <v>573</v>
      </c>
      <c r="U32" s="153" t="str">
        <f t="shared" si="3"/>
        <v>25,10,2016</v>
      </c>
      <c r="V32" s="154">
        <f t="shared" si="4"/>
        <v>134.54</v>
      </c>
      <c r="W32" s="155">
        <f t="shared" si="5"/>
        <v>134.54</v>
      </c>
      <c r="X32" s="155">
        <f t="shared" si="6"/>
        <v>0</v>
      </c>
      <c r="Y32" s="155">
        <f t="shared" si="7"/>
        <v>0</v>
      </c>
      <c r="Z32" s="193">
        <f t="shared" si="8"/>
        <v>134.54</v>
      </c>
    </row>
    <row r="33" spans="1:26" s="4" customFormat="1" ht="12.75">
      <c r="A33" s="36">
        <f t="shared" si="0"/>
        <v>22</v>
      </c>
      <c r="B33" s="37" t="str">
        <f t="shared" si="9"/>
        <v>SPITAL JUDETEAN BAIA MARE</v>
      </c>
      <c r="C33" s="38"/>
      <c r="D33" s="38">
        <v>575</v>
      </c>
      <c r="E33" s="39" t="s">
        <v>39</v>
      </c>
      <c r="F33" s="40">
        <v>131.42</v>
      </c>
      <c r="G33" s="41"/>
      <c r="H33" s="42"/>
      <c r="I33" s="41"/>
      <c r="J33" s="97">
        <f t="shared" si="1"/>
        <v>131.42</v>
      </c>
      <c r="L33" s="93">
        <f t="shared" si="10"/>
        <v>131.42</v>
      </c>
      <c r="N33" s="98">
        <f t="shared" si="11"/>
        <v>22</v>
      </c>
      <c r="O33" s="99" t="s">
        <v>30</v>
      </c>
      <c r="P33" s="100" t="s">
        <v>33</v>
      </c>
      <c r="Q33" s="100" t="s">
        <v>33</v>
      </c>
      <c r="R33" s="150" t="s">
        <v>34</v>
      </c>
      <c r="S33" s="151" t="s">
        <v>35</v>
      </c>
      <c r="T33" s="152">
        <f t="shared" si="2"/>
        <v>575</v>
      </c>
      <c r="U33" s="153" t="str">
        <f t="shared" si="3"/>
        <v>26,10,2016</v>
      </c>
      <c r="V33" s="154">
        <f t="shared" si="4"/>
        <v>131.42</v>
      </c>
      <c r="W33" s="155">
        <f t="shared" si="5"/>
        <v>131.42</v>
      </c>
      <c r="X33" s="155">
        <f t="shared" si="6"/>
        <v>0</v>
      </c>
      <c r="Y33" s="155">
        <f t="shared" si="7"/>
        <v>0</v>
      </c>
      <c r="Z33" s="193">
        <f t="shared" si="8"/>
        <v>131.42</v>
      </c>
    </row>
    <row r="34" spans="1:26" s="4" customFormat="1" ht="12.75">
      <c r="A34" s="36">
        <f t="shared" si="0"/>
        <v>23</v>
      </c>
      <c r="B34" s="37" t="str">
        <f t="shared" si="9"/>
        <v>SPITAL JUDETEAN BAIA MARE</v>
      </c>
      <c r="C34" s="38"/>
      <c r="D34" s="38">
        <v>577</v>
      </c>
      <c r="E34" s="39" t="s">
        <v>39</v>
      </c>
      <c r="F34" s="40">
        <v>144.54</v>
      </c>
      <c r="G34" s="41"/>
      <c r="H34" s="42"/>
      <c r="I34" s="41"/>
      <c r="J34" s="97">
        <f t="shared" si="1"/>
        <v>144.54</v>
      </c>
      <c r="L34" s="93">
        <f t="shared" si="10"/>
        <v>144.54</v>
      </c>
      <c r="N34" s="98">
        <f t="shared" si="11"/>
        <v>23</v>
      </c>
      <c r="O34" s="99" t="s">
        <v>30</v>
      </c>
      <c r="P34" s="100" t="s">
        <v>33</v>
      </c>
      <c r="Q34" s="100" t="s">
        <v>33</v>
      </c>
      <c r="R34" s="150" t="s">
        <v>34</v>
      </c>
      <c r="S34" s="151" t="s">
        <v>35</v>
      </c>
      <c r="T34" s="152">
        <f t="shared" si="2"/>
        <v>577</v>
      </c>
      <c r="U34" s="153" t="str">
        <f t="shared" si="3"/>
        <v>26,10,2016</v>
      </c>
      <c r="V34" s="154">
        <f t="shared" si="4"/>
        <v>144.54</v>
      </c>
      <c r="W34" s="155">
        <f t="shared" si="5"/>
        <v>144.54</v>
      </c>
      <c r="X34" s="155">
        <f t="shared" si="6"/>
        <v>0</v>
      </c>
      <c r="Y34" s="155">
        <f t="shared" si="7"/>
        <v>0</v>
      </c>
      <c r="Z34" s="193">
        <f t="shared" si="8"/>
        <v>144.54</v>
      </c>
    </row>
    <row r="35" spans="1:26" s="4" customFormat="1" ht="12.75">
      <c r="A35" s="36">
        <f t="shared" si="0"/>
        <v>24</v>
      </c>
      <c r="B35" s="37" t="str">
        <f t="shared" si="9"/>
        <v>SPITAL JUDETEAN BAIA MARE</v>
      </c>
      <c r="C35" s="38"/>
      <c r="D35" s="38">
        <v>578</v>
      </c>
      <c r="E35" s="39" t="s">
        <v>39</v>
      </c>
      <c r="F35" s="40">
        <v>74.58</v>
      </c>
      <c r="G35" s="41"/>
      <c r="H35" s="42"/>
      <c r="I35" s="41"/>
      <c r="J35" s="97">
        <f t="shared" si="1"/>
        <v>74.58</v>
      </c>
      <c r="L35" s="93">
        <f t="shared" si="10"/>
        <v>74.58</v>
      </c>
      <c r="N35" s="98">
        <f t="shared" si="11"/>
        <v>24</v>
      </c>
      <c r="O35" s="99" t="s">
        <v>30</v>
      </c>
      <c r="P35" s="100" t="s">
        <v>33</v>
      </c>
      <c r="Q35" s="100" t="s">
        <v>33</v>
      </c>
      <c r="R35" s="150" t="s">
        <v>34</v>
      </c>
      <c r="S35" s="151" t="s">
        <v>35</v>
      </c>
      <c r="T35" s="152">
        <f t="shared" si="2"/>
        <v>578</v>
      </c>
      <c r="U35" s="153" t="str">
        <f t="shared" si="3"/>
        <v>26,10,2016</v>
      </c>
      <c r="V35" s="154">
        <f t="shared" si="4"/>
        <v>74.58</v>
      </c>
      <c r="W35" s="155">
        <f t="shared" si="5"/>
        <v>74.58</v>
      </c>
      <c r="X35" s="155">
        <f t="shared" si="6"/>
        <v>0</v>
      </c>
      <c r="Y35" s="155">
        <f t="shared" si="7"/>
        <v>0</v>
      </c>
      <c r="Z35" s="193">
        <f t="shared" si="8"/>
        <v>74.58</v>
      </c>
    </row>
    <row r="36" spans="1:26" s="4" customFormat="1" ht="12.75">
      <c r="A36" s="36">
        <f t="shared" si="0"/>
        <v>25</v>
      </c>
      <c r="B36" s="37" t="str">
        <f t="shared" si="9"/>
        <v>SPITAL JUDETEAN BAIA MARE</v>
      </c>
      <c r="C36" s="38"/>
      <c r="D36" s="38">
        <v>9388</v>
      </c>
      <c r="E36" s="39" t="s">
        <v>40</v>
      </c>
      <c r="F36" s="40">
        <v>149.1</v>
      </c>
      <c r="G36" s="41"/>
      <c r="H36" s="42"/>
      <c r="I36" s="41"/>
      <c r="J36" s="97">
        <f t="shared" si="1"/>
        <v>149.1</v>
      </c>
      <c r="L36" s="93">
        <f t="shared" si="10"/>
        <v>149.1</v>
      </c>
      <c r="N36" s="98">
        <f t="shared" si="11"/>
        <v>25</v>
      </c>
      <c r="O36" s="99" t="s">
        <v>30</v>
      </c>
      <c r="P36" s="100" t="s">
        <v>33</v>
      </c>
      <c r="Q36" s="100" t="s">
        <v>33</v>
      </c>
      <c r="R36" s="150" t="s">
        <v>34</v>
      </c>
      <c r="S36" s="151" t="s">
        <v>35</v>
      </c>
      <c r="T36" s="152">
        <f t="shared" si="2"/>
        <v>9388</v>
      </c>
      <c r="U36" s="153" t="str">
        <f t="shared" si="3"/>
        <v>15,10,2016</v>
      </c>
      <c r="V36" s="154">
        <f t="shared" si="4"/>
        <v>149.1</v>
      </c>
      <c r="W36" s="155">
        <f t="shared" si="5"/>
        <v>149.1</v>
      </c>
      <c r="X36" s="155">
        <f t="shared" si="6"/>
        <v>0</v>
      </c>
      <c r="Y36" s="155">
        <f t="shared" si="7"/>
        <v>0</v>
      </c>
      <c r="Z36" s="193">
        <f t="shared" si="8"/>
        <v>149.1</v>
      </c>
    </row>
    <row r="37" spans="1:26" s="4" customFormat="1" ht="12.75">
      <c r="A37" s="36">
        <f t="shared" si="0"/>
        <v>26</v>
      </c>
      <c r="B37" s="37" t="str">
        <f t="shared" si="9"/>
        <v>SPITAL JUDETEAN BAIA MARE</v>
      </c>
      <c r="C37" s="38"/>
      <c r="D37" s="38">
        <v>701560021</v>
      </c>
      <c r="E37" s="39" t="s">
        <v>41</v>
      </c>
      <c r="F37" s="40">
        <v>203.61</v>
      </c>
      <c r="G37" s="41"/>
      <c r="H37" s="42"/>
      <c r="I37" s="41"/>
      <c r="J37" s="97">
        <f t="shared" si="1"/>
        <v>203.61</v>
      </c>
      <c r="L37" s="93">
        <f t="shared" si="10"/>
        <v>203.61</v>
      </c>
      <c r="N37" s="98">
        <f t="shared" si="11"/>
        <v>26</v>
      </c>
      <c r="O37" s="99" t="s">
        <v>30</v>
      </c>
      <c r="P37" s="100" t="s">
        <v>33</v>
      </c>
      <c r="Q37" s="100" t="s">
        <v>33</v>
      </c>
      <c r="R37" s="150" t="s">
        <v>34</v>
      </c>
      <c r="S37" s="151" t="s">
        <v>35</v>
      </c>
      <c r="T37" s="152">
        <f t="shared" si="2"/>
        <v>701560021</v>
      </c>
      <c r="U37" s="153" t="str">
        <f t="shared" si="3"/>
        <v>18,10,2016</v>
      </c>
      <c r="V37" s="154">
        <f t="shared" si="4"/>
        <v>203.61</v>
      </c>
      <c r="W37" s="155">
        <f t="shared" si="5"/>
        <v>203.61</v>
      </c>
      <c r="X37" s="155">
        <f t="shared" si="6"/>
        <v>0</v>
      </c>
      <c r="Y37" s="155">
        <f t="shared" si="7"/>
        <v>0</v>
      </c>
      <c r="Z37" s="193">
        <f t="shared" si="8"/>
        <v>203.61</v>
      </c>
    </row>
    <row r="38" spans="1:26" s="4" customFormat="1" ht="12.75">
      <c r="A38" s="36">
        <f t="shared" si="0"/>
        <v>27</v>
      </c>
      <c r="B38" s="37" t="str">
        <f t="shared" si="9"/>
        <v>SPITAL JUDETEAN BAIA MARE</v>
      </c>
      <c r="C38" s="38"/>
      <c r="D38" s="38">
        <v>574</v>
      </c>
      <c r="E38" s="39" t="s">
        <v>39</v>
      </c>
      <c r="F38" s="40">
        <v>126.52</v>
      </c>
      <c r="G38" s="41"/>
      <c r="H38" s="42">
        <v>18.34</v>
      </c>
      <c r="I38" s="41"/>
      <c r="J38" s="97">
        <f t="shared" si="1"/>
        <v>108.17999999999999</v>
      </c>
      <c r="L38" s="93">
        <f t="shared" si="10"/>
        <v>126.52</v>
      </c>
      <c r="N38" s="98">
        <f t="shared" si="11"/>
        <v>27</v>
      </c>
      <c r="O38" s="99" t="s">
        <v>30</v>
      </c>
      <c r="P38" s="100" t="s">
        <v>33</v>
      </c>
      <c r="Q38" s="100" t="s">
        <v>33</v>
      </c>
      <c r="R38" s="150" t="s">
        <v>34</v>
      </c>
      <c r="S38" s="151" t="s">
        <v>35</v>
      </c>
      <c r="T38" s="152">
        <f t="shared" si="2"/>
        <v>574</v>
      </c>
      <c r="U38" s="153" t="str">
        <f t="shared" si="3"/>
        <v>26,10,2016</v>
      </c>
      <c r="V38" s="154">
        <f t="shared" si="4"/>
        <v>126.52</v>
      </c>
      <c r="W38" s="155">
        <f t="shared" si="5"/>
        <v>126.52</v>
      </c>
      <c r="X38" s="155">
        <f t="shared" si="6"/>
        <v>0</v>
      </c>
      <c r="Y38" s="155">
        <f t="shared" si="7"/>
        <v>18.34</v>
      </c>
      <c r="Z38" s="193">
        <f t="shared" si="8"/>
        <v>108.17999999999999</v>
      </c>
    </row>
    <row r="39" spans="1:26" s="5" customFormat="1" ht="13.5">
      <c r="A39" s="36">
        <f t="shared" si="0"/>
        <v>28</v>
      </c>
      <c r="B39" s="43" t="str">
        <f t="shared" si="9"/>
        <v>TOTAL SPITAL JUDETEAN BAIA MARE</v>
      </c>
      <c r="C39" s="44"/>
      <c r="D39" s="44"/>
      <c r="E39" s="45"/>
      <c r="F39" s="46">
        <f aca="true" t="shared" si="12" ref="F39:J39">SUM(F12:F38)</f>
        <v>3489.6</v>
      </c>
      <c r="G39" s="46">
        <f t="shared" si="12"/>
        <v>0</v>
      </c>
      <c r="H39" s="46">
        <f t="shared" si="12"/>
        <v>18.34</v>
      </c>
      <c r="I39" s="46">
        <f t="shared" si="12"/>
        <v>231.21</v>
      </c>
      <c r="J39" s="101">
        <f t="shared" si="12"/>
        <v>3240.0499999999997</v>
      </c>
      <c r="L39" s="93">
        <f aca="true" t="shared" si="13" ref="L39:L47">F39</f>
        <v>3489.6</v>
      </c>
      <c r="N39" s="98">
        <f t="shared" si="11"/>
        <v>28</v>
      </c>
      <c r="O39" s="102" t="s">
        <v>42</v>
      </c>
      <c r="P39" s="103"/>
      <c r="Q39" s="103"/>
      <c r="R39" s="156"/>
      <c r="S39" s="157"/>
      <c r="T39" s="158"/>
      <c r="U39" s="159"/>
      <c r="V39" s="160">
        <f aca="true" t="shared" si="14" ref="V39:Z39">SUM(V12:V38)</f>
        <v>3489.6</v>
      </c>
      <c r="W39" s="160">
        <f t="shared" si="14"/>
        <v>3258.39</v>
      </c>
      <c r="X39" s="160">
        <f t="shared" si="14"/>
        <v>231.21</v>
      </c>
      <c r="Y39" s="160">
        <f t="shared" si="14"/>
        <v>18.34</v>
      </c>
      <c r="Z39" s="194">
        <f t="shared" si="14"/>
        <v>3240.0499999999997</v>
      </c>
    </row>
    <row r="40" spans="1:26" s="4" customFormat="1" ht="14.25" customHeight="1">
      <c r="A40" s="36">
        <f t="shared" si="0"/>
        <v>29</v>
      </c>
      <c r="B40" s="37" t="s">
        <v>43</v>
      </c>
      <c r="C40" s="38" t="s">
        <v>44</v>
      </c>
      <c r="D40" s="4">
        <v>5193</v>
      </c>
      <c r="E40" s="39" t="s">
        <v>45</v>
      </c>
      <c r="F40" s="40">
        <v>283.91</v>
      </c>
      <c r="G40" s="41"/>
      <c r="H40" s="42"/>
      <c r="I40" s="41"/>
      <c r="J40" s="97">
        <f aca="true" t="shared" si="15" ref="J40:J45">F40-G40-H40-I40</f>
        <v>283.91</v>
      </c>
      <c r="L40" s="93">
        <f t="shared" si="13"/>
        <v>283.91</v>
      </c>
      <c r="N40" s="98">
        <f t="shared" si="11"/>
        <v>29</v>
      </c>
      <c r="O40" s="104" t="s">
        <v>43</v>
      </c>
      <c r="P40" s="100" t="s">
        <v>33</v>
      </c>
      <c r="Q40" s="100" t="s">
        <v>33</v>
      </c>
      <c r="R40" s="150" t="s">
        <v>46</v>
      </c>
      <c r="S40" s="151" t="s">
        <v>47</v>
      </c>
      <c r="T40" s="152">
        <f>D42</f>
        <v>0</v>
      </c>
      <c r="U40" s="153" t="str">
        <f aca="true" t="shared" si="16" ref="U40:U45">IF(E40=0,"0",E40)</f>
        <v>03,10,2016</v>
      </c>
      <c r="V40" s="154">
        <f aca="true" t="shared" si="17" ref="V40:V45">F40</f>
        <v>283.91</v>
      </c>
      <c r="W40" s="155">
        <f aca="true" t="shared" si="18" ref="W40:W45">V40-X40</f>
        <v>283.91</v>
      </c>
      <c r="X40" s="155">
        <f aca="true" t="shared" si="19" ref="X40:X45">I40</f>
        <v>0</v>
      </c>
      <c r="Y40" s="195">
        <f aca="true" t="shared" si="20" ref="Y40:Y45">G40+H40</f>
        <v>0</v>
      </c>
      <c r="Z40" s="193">
        <f aca="true" t="shared" si="21" ref="Z40:Z45">W40-Y40</f>
        <v>283.91</v>
      </c>
    </row>
    <row r="41" spans="1:26" s="4" customFormat="1" ht="14.25" customHeight="1">
      <c r="A41" s="36">
        <f t="shared" si="0"/>
        <v>30</v>
      </c>
      <c r="B41" s="37" t="s">
        <v>43</v>
      </c>
      <c r="C41" s="38"/>
      <c r="D41" s="38"/>
      <c r="E41" s="39"/>
      <c r="F41" s="40"/>
      <c r="G41" s="41"/>
      <c r="H41" s="42"/>
      <c r="I41" s="41"/>
      <c r="J41" s="97">
        <f t="shared" si="15"/>
        <v>0</v>
      </c>
      <c r="L41" s="93">
        <f t="shared" si="13"/>
        <v>0</v>
      </c>
      <c r="N41" s="98">
        <f t="shared" si="11"/>
        <v>30</v>
      </c>
      <c r="O41" s="104" t="s">
        <v>43</v>
      </c>
      <c r="P41" s="100" t="s">
        <v>33</v>
      </c>
      <c r="Q41" s="100" t="s">
        <v>33</v>
      </c>
      <c r="R41" s="150" t="s">
        <v>46</v>
      </c>
      <c r="S41" s="151" t="s">
        <v>47</v>
      </c>
      <c r="T41" s="152">
        <f aca="true" t="shared" si="22" ref="T41:T45">D41</f>
        <v>0</v>
      </c>
      <c r="U41" s="153" t="str">
        <f t="shared" si="16"/>
        <v>0</v>
      </c>
      <c r="V41" s="154">
        <f t="shared" si="17"/>
        <v>0</v>
      </c>
      <c r="W41" s="155">
        <f t="shared" si="18"/>
        <v>0</v>
      </c>
      <c r="X41" s="155">
        <f t="shared" si="19"/>
        <v>0</v>
      </c>
      <c r="Y41" s="195">
        <f t="shared" si="20"/>
        <v>0</v>
      </c>
      <c r="Z41" s="193">
        <f t="shared" si="21"/>
        <v>0</v>
      </c>
    </row>
    <row r="42" spans="1:26" s="5" customFormat="1" ht="13.5">
      <c r="A42" s="36">
        <f t="shared" si="0"/>
        <v>31</v>
      </c>
      <c r="B42" s="47" t="s">
        <v>48</v>
      </c>
      <c r="C42" s="48"/>
      <c r="D42" s="38"/>
      <c r="E42" s="49"/>
      <c r="F42" s="50">
        <f aca="true" t="shared" si="23" ref="F42:J42">SUM(F40:F41)</f>
        <v>283.91</v>
      </c>
      <c r="G42" s="50">
        <f t="shared" si="23"/>
        <v>0</v>
      </c>
      <c r="H42" s="50">
        <f t="shared" si="23"/>
        <v>0</v>
      </c>
      <c r="I42" s="50">
        <f t="shared" si="23"/>
        <v>0</v>
      </c>
      <c r="J42" s="105">
        <f t="shared" si="23"/>
        <v>283.91</v>
      </c>
      <c r="L42" s="93">
        <f t="shared" si="13"/>
        <v>283.91</v>
      </c>
      <c r="N42" s="98">
        <f t="shared" si="11"/>
        <v>31</v>
      </c>
      <c r="O42" s="106" t="s">
        <v>48</v>
      </c>
      <c r="P42" s="103"/>
      <c r="Q42" s="103"/>
      <c r="R42" s="161"/>
      <c r="S42" s="162"/>
      <c r="T42" s="158"/>
      <c r="U42" s="159"/>
      <c r="V42" s="160">
        <f aca="true" t="shared" si="24" ref="V42:Z42">SUM(V40:V41)</f>
        <v>283.91</v>
      </c>
      <c r="W42" s="160">
        <f t="shared" si="24"/>
        <v>283.91</v>
      </c>
      <c r="X42" s="160">
        <f t="shared" si="24"/>
        <v>0</v>
      </c>
      <c r="Y42" s="196">
        <f t="shared" si="24"/>
        <v>0</v>
      </c>
      <c r="Z42" s="194">
        <f t="shared" si="24"/>
        <v>283.91</v>
      </c>
    </row>
    <row r="43" spans="1:26" s="4" customFormat="1" ht="14.25" customHeight="1">
      <c r="A43" s="36">
        <f t="shared" si="0"/>
        <v>32</v>
      </c>
      <c r="B43" s="37" t="str">
        <f aca="true" t="shared" si="25" ref="B43:B47">O43</f>
        <v>SPITAL PNEUMOFTIZIOLOGIE BAIA MARE</v>
      </c>
      <c r="C43" s="38" t="s">
        <v>49</v>
      </c>
      <c r="D43" s="38">
        <v>82</v>
      </c>
      <c r="E43" s="39" t="s">
        <v>50</v>
      </c>
      <c r="F43" s="40">
        <v>56.04</v>
      </c>
      <c r="G43" s="41"/>
      <c r="H43" s="42"/>
      <c r="I43" s="41"/>
      <c r="J43" s="97">
        <f t="shared" si="15"/>
        <v>56.04</v>
      </c>
      <c r="L43" s="93">
        <f t="shared" si="13"/>
        <v>56.04</v>
      </c>
      <c r="N43" s="98">
        <f t="shared" si="11"/>
        <v>32</v>
      </c>
      <c r="O43" s="104" t="s">
        <v>51</v>
      </c>
      <c r="P43" s="100" t="s">
        <v>33</v>
      </c>
      <c r="Q43" s="163" t="s">
        <v>33</v>
      </c>
      <c r="R43" s="150" t="s">
        <v>52</v>
      </c>
      <c r="S43" s="164" t="s">
        <v>53</v>
      </c>
      <c r="T43" s="152">
        <f t="shared" si="22"/>
        <v>82</v>
      </c>
      <c r="U43" s="153" t="str">
        <f t="shared" si="16"/>
        <v>29,09,2016</v>
      </c>
      <c r="V43" s="154">
        <f t="shared" si="17"/>
        <v>56.04</v>
      </c>
      <c r="W43" s="155">
        <f t="shared" si="18"/>
        <v>56.04</v>
      </c>
      <c r="X43" s="155">
        <f t="shared" si="19"/>
        <v>0</v>
      </c>
      <c r="Y43" s="195">
        <f t="shared" si="20"/>
        <v>0</v>
      </c>
      <c r="Z43" s="193">
        <f t="shared" si="21"/>
        <v>56.04</v>
      </c>
    </row>
    <row r="44" spans="1:26" s="4" customFormat="1" ht="14.25" customHeight="1">
      <c r="A44" s="36">
        <f t="shared" si="0"/>
        <v>33</v>
      </c>
      <c r="B44" s="37" t="str">
        <f t="shared" si="25"/>
        <v>SPITAL PNEUMOFTIZIOLOGIE BAIA MARE</v>
      </c>
      <c r="C44" s="38"/>
      <c r="D44" s="38"/>
      <c r="E44" s="39"/>
      <c r="F44" s="40"/>
      <c r="G44" s="41"/>
      <c r="H44" s="42"/>
      <c r="I44" s="41"/>
      <c r="J44" s="97">
        <f t="shared" si="15"/>
        <v>0</v>
      </c>
      <c r="L44" s="93">
        <f t="shared" si="13"/>
        <v>0</v>
      </c>
      <c r="N44" s="98">
        <f t="shared" si="11"/>
        <v>33</v>
      </c>
      <c r="O44" s="104" t="s">
        <v>51</v>
      </c>
      <c r="P44" s="100" t="s">
        <v>33</v>
      </c>
      <c r="Q44" s="163" t="s">
        <v>33</v>
      </c>
      <c r="R44" s="150" t="s">
        <v>52</v>
      </c>
      <c r="S44" s="164" t="s">
        <v>53</v>
      </c>
      <c r="T44" s="152">
        <f t="shared" si="22"/>
        <v>0</v>
      </c>
      <c r="U44" s="153" t="str">
        <f t="shared" si="16"/>
        <v>0</v>
      </c>
      <c r="V44" s="154">
        <f t="shared" si="17"/>
        <v>0</v>
      </c>
      <c r="W44" s="155">
        <f t="shared" si="18"/>
        <v>0</v>
      </c>
      <c r="X44" s="155">
        <f t="shared" si="19"/>
        <v>0</v>
      </c>
      <c r="Y44" s="195">
        <f t="shared" si="20"/>
        <v>0</v>
      </c>
      <c r="Z44" s="193">
        <f t="shared" si="21"/>
        <v>0</v>
      </c>
    </row>
    <row r="45" spans="1:26" s="4" customFormat="1" ht="14.25" customHeight="1">
      <c r="A45" s="36">
        <f t="shared" si="0"/>
        <v>34</v>
      </c>
      <c r="B45" s="37" t="str">
        <f t="shared" si="25"/>
        <v>SPITAL PNEUMOFTIZIOLOGIE BAIA MARE</v>
      </c>
      <c r="C45" s="38"/>
      <c r="D45" s="38"/>
      <c r="E45" s="39"/>
      <c r="F45" s="40"/>
      <c r="G45" s="41"/>
      <c r="H45" s="42"/>
      <c r="I45" s="41"/>
      <c r="J45" s="97">
        <f t="shared" si="15"/>
        <v>0</v>
      </c>
      <c r="L45" s="93">
        <f t="shared" si="13"/>
        <v>0</v>
      </c>
      <c r="N45" s="98">
        <f t="shared" si="11"/>
        <v>34</v>
      </c>
      <c r="O45" s="104" t="s">
        <v>51</v>
      </c>
      <c r="P45" s="100" t="s">
        <v>33</v>
      </c>
      <c r="Q45" s="163" t="s">
        <v>33</v>
      </c>
      <c r="R45" s="150" t="s">
        <v>52</v>
      </c>
      <c r="S45" s="164" t="s">
        <v>53</v>
      </c>
      <c r="T45" s="152">
        <f t="shared" si="22"/>
        <v>0</v>
      </c>
      <c r="U45" s="153" t="str">
        <f t="shared" si="16"/>
        <v>0</v>
      </c>
      <c r="V45" s="154">
        <f t="shared" si="17"/>
        <v>0</v>
      </c>
      <c r="W45" s="155">
        <f t="shared" si="18"/>
        <v>0</v>
      </c>
      <c r="X45" s="155">
        <f t="shared" si="19"/>
        <v>0</v>
      </c>
      <c r="Y45" s="195">
        <f t="shared" si="20"/>
        <v>0</v>
      </c>
      <c r="Z45" s="193">
        <f t="shared" si="21"/>
        <v>0</v>
      </c>
    </row>
    <row r="46" spans="1:26" s="5" customFormat="1" ht="13.5">
      <c r="A46" s="36">
        <f t="shared" si="0"/>
        <v>35</v>
      </c>
      <c r="B46" s="51" t="str">
        <f t="shared" si="25"/>
        <v>TOTAL SPITAL PNEUMOFTIZIOLOGIE</v>
      </c>
      <c r="C46" s="52"/>
      <c r="D46" s="52"/>
      <c r="E46" s="53"/>
      <c r="F46" s="54">
        <f aca="true" t="shared" si="26" ref="F46:J46">SUM(F43:F45)</f>
        <v>56.04</v>
      </c>
      <c r="G46" s="54">
        <f t="shared" si="26"/>
        <v>0</v>
      </c>
      <c r="H46" s="54">
        <f t="shared" si="26"/>
        <v>0</v>
      </c>
      <c r="I46" s="54">
        <f t="shared" si="26"/>
        <v>0</v>
      </c>
      <c r="J46" s="107">
        <f t="shared" si="26"/>
        <v>56.04</v>
      </c>
      <c r="L46" s="93">
        <f t="shared" si="13"/>
        <v>56.04</v>
      </c>
      <c r="N46" s="98">
        <f t="shared" si="11"/>
        <v>35</v>
      </c>
      <c r="O46" s="106" t="s">
        <v>54</v>
      </c>
      <c r="P46" s="103"/>
      <c r="Q46" s="103"/>
      <c r="R46" s="165"/>
      <c r="S46" s="162"/>
      <c r="T46" s="158"/>
      <c r="U46" s="159"/>
      <c r="V46" s="160">
        <f aca="true" t="shared" si="27" ref="V46:Z46">SUM(V43:V45)</f>
        <v>56.04</v>
      </c>
      <c r="W46" s="160">
        <f t="shared" si="27"/>
        <v>56.04</v>
      </c>
      <c r="X46" s="160">
        <f t="shared" si="27"/>
        <v>0</v>
      </c>
      <c r="Y46" s="196">
        <f t="shared" si="27"/>
        <v>0</v>
      </c>
      <c r="Z46" s="194">
        <f t="shared" si="27"/>
        <v>56.04</v>
      </c>
    </row>
    <row r="47" spans="1:26" s="6" customFormat="1" ht="13.5">
      <c r="A47" s="55">
        <f>A46+1</f>
        <v>36</v>
      </c>
      <c r="B47" s="56" t="str">
        <f t="shared" si="25"/>
        <v>TOTAL</v>
      </c>
      <c r="C47" s="57"/>
      <c r="D47" s="57"/>
      <c r="E47" s="58"/>
      <c r="F47" s="59">
        <f aca="true" t="shared" si="28" ref="F47:J47">SUM(F12:F46)/2</f>
        <v>3829.5499999999997</v>
      </c>
      <c r="G47" s="59">
        <f t="shared" si="28"/>
        <v>0</v>
      </c>
      <c r="H47" s="59">
        <f t="shared" si="28"/>
        <v>18.34</v>
      </c>
      <c r="I47" s="59">
        <f t="shared" si="28"/>
        <v>231.21</v>
      </c>
      <c r="J47" s="108">
        <f t="shared" si="28"/>
        <v>3579.9999999999995</v>
      </c>
      <c r="L47" s="93">
        <f t="shared" si="13"/>
        <v>3829.5499999999997</v>
      </c>
      <c r="N47" s="98">
        <f t="shared" si="11"/>
        <v>36</v>
      </c>
      <c r="O47" s="109" t="s">
        <v>55</v>
      </c>
      <c r="P47" s="110"/>
      <c r="Q47" s="110"/>
      <c r="R47" s="166"/>
      <c r="S47" s="166"/>
      <c r="T47" s="167"/>
      <c r="U47" s="168"/>
      <c r="V47" s="169">
        <f aca="true" t="shared" si="29" ref="V47:Z47">SUM(V12:V46)/2</f>
        <v>3829.5499999999997</v>
      </c>
      <c r="W47" s="169">
        <f t="shared" si="29"/>
        <v>3598.3399999999997</v>
      </c>
      <c r="X47" s="169">
        <f t="shared" si="29"/>
        <v>231.21</v>
      </c>
      <c r="Y47" s="197">
        <f t="shared" si="29"/>
        <v>18.34</v>
      </c>
      <c r="Z47" s="198">
        <f t="shared" si="29"/>
        <v>3579.9999999999995</v>
      </c>
    </row>
    <row r="48" spans="1:26" s="6" customFormat="1" ht="12.75">
      <c r="A48" s="60"/>
      <c r="B48" s="61"/>
      <c r="C48" s="62"/>
      <c r="D48" s="62"/>
      <c r="E48" s="63"/>
      <c r="F48" s="64"/>
      <c r="G48" s="64"/>
      <c r="H48" s="64"/>
      <c r="I48" s="64"/>
      <c r="J48" s="64"/>
      <c r="L48" s="111"/>
      <c r="N48" s="112"/>
      <c r="O48" s="113"/>
      <c r="P48" s="114"/>
      <c r="Q48" s="114"/>
      <c r="R48" s="170"/>
      <c r="S48" s="170"/>
      <c r="T48" s="171"/>
      <c r="U48" s="172"/>
      <c r="V48" s="173"/>
      <c r="W48" s="173"/>
      <c r="X48" s="173"/>
      <c r="Y48" s="173"/>
      <c r="Z48" s="173"/>
    </row>
    <row r="49" spans="1:26" s="6" customFormat="1" ht="12.75">
      <c r="A49" s="60"/>
      <c r="B49" s="61"/>
      <c r="C49" s="62"/>
      <c r="D49" s="62"/>
      <c r="E49" s="63"/>
      <c r="F49" s="64"/>
      <c r="G49" s="64"/>
      <c r="H49" s="64"/>
      <c r="I49" s="64"/>
      <c r="J49" s="64"/>
      <c r="L49" s="111"/>
      <c r="N49" s="112"/>
      <c r="O49" s="113"/>
      <c r="P49" s="114"/>
      <c r="Q49" s="114"/>
      <c r="R49" s="170"/>
      <c r="S49" s="170"/>
      <c r="T49" s="171"/>
      <c r="U49" s="172"/>
      <c r="V49" s="173"/>
      <c r="W49" s="173"/>
      <c r="X49" s="173"/>
      <c r="Y49" s="173"/>
      <c r="Z49" s="173"/>
    </row>
    <row r="50" spans="1:26" s="6" customFormat="1" ht="12.75">
      <c r="A50" s="60"/>
      <c r="B50" s="65"/>
      <c r="C50" s="66"/>
      <c r="D50" s="66"/>
      <c r="E50" s="66"/>
      <c r="F50" s="67"/>
      <c r="G50" s="67"/>
      <c r="H50" s="67"/>
      <c r="I50" s="67"/>
      <c r="J50" s="67"/>
      <c r="L50" s="111"/>
      <c r="N50" s="112"/>
      <c r="O50" s="113"/>
      <c r="P50" s="114"/>
      <c r="Q50" s="114"/>
      <c r="R50" s="170"/>
      <c r="S50" s="170"/>
      <c r="T50" s="174"/>
      <c r="U50" s="174"/>
      <c r="V50" s="175"/>
      <c r="W50" s="175"/>
      <c r="X50" s="175"/>
      <c r="Y50" s="175"/>
      <c r="Z50" s="175"/>
    </row>
    <row r="51" spans="1:26" s="7" customFormat="1" ht="12" hidden="1">
      <c r="A51" s="68"/>
      <c r="B51" s="69" t="s">
        <v>56</v>
      </c>
      <c r="C51" s="70" t="s">
        <v>57</v>
      </c>
      <c r="D51" s="70"/>
      <c r="F51" s="70" t="s">
        <v>58</v>
      </c>
      <c r="I51" s="115" t="s">
        <v>59</v>
      </c>
      <c r="J51" s="116"/>
      <c r="L51" s="117"/>
      <c r="N51" s="2"/>
      <c r="O51" s="87" t="s">
        <v>60</v>
      </c>
      <c r="P51" s="87"/>
      <c r="Q51" s="87"/>
      <c r="R51" s="87"/>
      <c r="S51" s="87"/>
      <c r="T51" s="87"/>
      <c r="U51" s="176"/>
      <c r="V51" s="87"/>
      <c r="W51" s="20"/>
      <c r="X51" s="2"/>
      <c r="Y51" s="2"/>
      <c r="Z51" s="2"/>
    </row>
    <row r="52" spans="2:26" s="7" customFormat="1" ht="12.75" hidden="1">
      <c r="B52" s="71" t="s">
        <v>61</v>
      </c>
      <c r="C52" s="72" t="s">
        <v>62</v>
      </c>
      <c r="D52" s="72"/>
      <c r="F52" s="69" t="s">
        <v>63</v>
      </c>
      <c r="I52" s="115" t="s">
        <v>64</v>
      </c>
      <c r="J52" s="116"/>
      <c r="L52" s="118"/>
      <c r="N52" s="2"/>
      <c r="O52" s="2"/>
      <c r="P52" s="2"/>
      <c r="Q52" s="2"/>
      <c r="R52" s="2"/>
      <c r="S52" s="2"/>
      <c r="T52" s="136"/>
      <c r="U52" s="137"/>
      <c r="V52" s="20"/>
      <c r="W52" s="20"/>
      <c r="X52" s="2"/>
      <c r="Y52" s="2"/>
      <c r="Z52" s="2"/>
    </row>
    <row r="53" spans="1:26" ht="12.75" hidden="1">
      <c r="A53" s="7"/>
      <c r="C53" s="72" t="s">
        <v>65</v>
      </c>
      <c r="D53" s="72"/>
      <c r="F53" s="73" t="s">
        <v>66</v>
      </c>
      <c r="I53" s="2"/>
      <c r="K53" s="119"/>
      <c r="L53" s="120"/>
      <c r="N53" s="2"/>
      <c r="O53" s="121" t="s">
        <v>67</v>
      </c>
      <c r="P53" s="121"/>
      <c r="Q53" s="177" t="s">
        <v>68</v>
      </c>
      <c r="R53" s="177"/>
      <c r="S53" s="177" t="s">
        <v>15</v>
      </c>
      <c r="T53" s="177"/>
      <c r="U53" s="177"/>
      <c r="V53" s="177"/>
      <c r="W53" s="177" t="s">
        <v>69</v>
      </c>
      <c r="X53" s="177"/>
      <c r="Y53" s="177"/>
      <c r="Z53" s="177"/>
    </row>
    <row r="54" spans="1:26" ht="12.75" hidden="1">
      <c r="A54" s="74"/>
      <c r="B54" s="75"/>
      <c r="C54" s="2"/>
      <c r="D54" s="2"/>
      <c r="E54" s="76"/>
      <c r="I54" s="20"/>
      <c r="K54" s="119"/>
      <c r="N54" s="2"/>
      <c r="O54" s="122" t="s">
        <v>70</v>
      </c>
      <c r="P54" s="122"/>
      <c r="Q54" s="178" t="s">
        <v>71</v>
      </c>
      <c r="R54" s="178"/>
      <c r="S54" s="179"/>
      <c r="T54" s="179"/>
      <c r="U54" s="179"/>
      <c r="V54" s="179"/>
      <c r="W54" s="178" t="s">
        <v>72</v>
      </c>
      <c r="X54" s="178"/>
      <c r="Y54" s="178"/>
      <c r="Z54" s="178"/>
    </row>
    <row r="55" spans="1:26" ht="12.75" hidden="1">
      <c r="A55" s="74"/>
      <c r="B55" s="2"/>
      <c r="C55" s="2"/>
      <c r="D55" s="2"/>
      <c r="E55" s="20"/>
      <c r="I55" s="123"/>
      <c r="N55" s="2"/>
      <c r="O55" s="124"/>
      <c r="P55" s="125"/>
      <c r="Q55" s="124"/>
      <c r="R55" s="125"/>
      <c r="S55" s="124"/>
      <c r="T55" s="125"/>
      <c r="U55" s="180"/>
      <c r="V55" s="181"/>
      <c r="W55" s="125"/>
      <c r="X55" s="125"/>
      <c r="Y55" s="199"/>
      <c r="Z55" s="200"/>
    </row>
    <row r="56" spans="1:26" ht="12.75" hidden="1">
      <c r="A56" s="74"/>
      <c r="B56" s="2"/>
      <c r="C56" s="2"/>
      <c r="D56" s="2"/>
      <c r="E56" s="20"/>
      <c r="I56" s="126"/>
      <c r="K56" s="127"/>
      <c r="N56" s="2"/>
      <c r="O56" s="128"/>
      <c r="P56" s="129"/>
      <c r="Q56" s="128"/>
      <c r="R56" s="129"/>
      <c r="S56" s="128"/>
      <c r="T56" s="129"/>
      <c r="U56" s="182"/>
      <c r="V56" s="183"/>
      <c r="W56" s="129"/>
      <c r="X56" s="129"/>
      <c r="Y56" s="201"/>
      <c r="Z56" s="202"/>
    </row>
    <row r="57" spans="1:26" ht="12.75" hidden="1">
      <c r="A57" s="74"/>
      <c r="B57" s="2"/>
      <c r="C57" s="2"/>
      <c r="D57" s="2"/>
      <c r="E57" s="19"/>
      <c r="F57" s="76"/>
      <c r="I57" s="126"/>
      <c r="N57" s="2"/>
      <c r="O57" s="2"/>
      <c r="P57" s="2"/>
      <c r="Q57" s="2"/>
      <c r="R57" s="2"/>
      <c r="S57" s="2"/>
      <c r="T57" s="136"/>
      <c r="U57" s="137"/>
      <c r="V57" s="20"/>
      <c r="W57" s="20"/>
      <c r="X57" s="2"/>
      <c r="Y57" s="2"/>
      <c r="Z57" s="2"/>
    </row>
    <row r="58" spans="1:26" ht="12.75" hidden="1">
      <c r="A58" s="74"/>
      <c r="B58" s="77"/>
      <c r="C58" s="78"/>
      <c r="D58" s="78"/>
      <c r="E58" s="79"/>
      <c r="F58" s="76"/>
      <c r="I58" s="126"/>
      <c r="N58" s="87"/>
      <c r="O58" s="130" t="s">
        <v>73</v>
      </c>
      <c r="P58" s="3"/>
      <c r="R58" s="130" t="s">
        <v>74</v>
      </c>
      <c r="T58" s="3"/>
      <c r="U58" s="130" t="s">
        <v>75</v>
      </c>
      <c r="V58" s="3"/>
      <c r="X58" s="130" t="s">
        <v>76</v>
      </c>
      <c r="Y58" s="119"/>
      <c r="Z58" s="18"/>
    </row>
    <row r="59" spans="9:26" ht="12.75" hidden="1">
      <c r="I59" s="131" t="s">
        <v>77</v>
      </c>
      <c r="N59" s="87"/>
      <c r="O59" s="119"/>
      <c r="P59" s="119"/>
      <c r="R59" s="119"/>
      <c r="T59" s="184"/>
      <c r="U59" s="119"/>
      <c r="V59" s="185"/>
      <c r="Y59" s="119"/>
      <c r="Z59" s="87"/>
    </row>
    <row r="60" spans="9:26" ht="12.75" hidden="1">
      <c r="I60" s="132" t="s">
        <v>78</v>
      </c>
      <c r="N60" s="87"/>
      <c r="O60" s="133" t="s">
        <v>27</v>
      </c>
      <c r="P60" s="133"/>
      <c r="R60" s="186" t="s">
        <v>27</v>
      </c>
      <c r="T60" s="187"/>
      <c r="U60" s="133" t="s">
        <v>27</v>
      </c>
      <c r="V60" s="188"/>
      <c r="W60" s="186"/>
      <c r="Y60" s="119"/>
      <c r="Z60" s="87"/>
    </row>
    <row r="61" spans="10:26" ht="12.75" hidden="1">
      <c r="J61" s="134"/>
      <c r="N61" s="87"/>
      <c r="O61" s="133" t="s">
        <v>79</v>
      </c>
      <c r="P61" s="133"/>
      <c r="R61" s="186" t="s">
        <v>79</v>
      </c>
      <c r="T61" s="186"/>
      <c r="U61" s="133" t="s">
        <v>79</v>
      </c>
      <c r="V61" s="188"/>
      <c r="W61" s="133"/>
      <c r="X61" s="189" t="s">
        <v>80</v>
      </c>
      <c r="Y61" s="119"/>
      <c r="Z61" s="87"/>
    </row>
    <row r="62" spans="2:26" ht="12.75" hidden="1">
      <c r="B62" s="80"/>
      <c r="I62" s="76"/>
      <c r="J62" s="135"/>
      <c r="N62" s="87"/>
      <c r="O62" s="133" t="s">
        <v>81</v>
      </c>
      <c r="P62" s="133"/>
      <c r="R62" s="186" t="s">
        <v>82</v>
      </c>
      <c r="T62" s="187"/>
      <c r="U62" s="133" t="s">
        <v>83</v>
      </c>
      <c r="V62" s="188"/>
      <c r="W62" s="188"/>
      <c r="X62" s="190" t="s">
        <v>84</v>
      </c>
      <c r="Y62" s="119"/>
      <c r="Z62" s="87"/>
    </row>
    <row r="63" spans="2:26" ht="12.75" hidden="1">
      <c r="B63" s="80"/>
      <c r="N63" s="87"/>
      <c r="O63" s="133"/>
      <c r="P63" s="133"/>
      <c r="R63" s="186"/>
      <c r="T63" s="187"/>
      <c r="U63" s="133"/>
      <c r="V63" s="188"/>
      <c r="W63" s="188"/>
      <c r="X63" s="133"/>
      <c r="Y63" s="119"/>
      <c r="Z63" s="87"/>
    </row>
    <row r="64" spans="2:26" ht="12.75" hidden="1">
      <c r="B64" s="80"/>
      <c r="N64" s="87"/>
      <c r="O64" s="133"/>
      <c r="P64" s="133"/>
      <c r="R64" s="186"/>
      <c r="T64" s="187"/>
      <c r="U64" s="133"/>
      <c r="V64" s="188"/>
      <c r="W64" s="188"/>
      <c r="X64" s="133"/>
      <c r="Y64" s="119"/>
      <c r="Z64" s="87"/>
    </row>
    <row r="65" spans="2:26" ht="12.75" hidden="1">
      <c r="B65" s="80"/>
      <c r="I65" s="203" t="s">
        <v>85</v>
      </c>
      <c r="J65" s="204" t="str">
        <f>IF(J47=J66,"OK","ATENŢIE")</f>
        <v>OK</v>
      </c>
      <c r="N65" s="87"/>
      <c r="O65" s="133"/>
      <c r="P65" s="133"/>
      <c r="R65" s="186"/>
      <c r="T65" s="187"/>
      <c r="U65" s="133"/>
      <c r="V65" s="188"/>
      <c r="W65" s="188"/>
      <c r="X65" s="133"/>
      <c r="Y65" s="119"/>
      <c r="Z65" s="87"/>
    </row>
    <row r="66" spans="2:26" ht="12.75" hidden="1">
      <c r="B66" s="80"/>
      <c r="I66" s="203"/>
      <c r="J66" s="205">
        <f>F47-G47-H47-I47</f>
        <v>3579.9999999999995</v>
      </c>
      <c r="N66" s="87"/>
      <c r="P66" s="133"/>
      <c r="R66" s="186"/>
      <c r="T66" s="187"/>
      <c r="U66" s="133"/>
      <c r="V66" s="188"/>
      <c r="W66" s="188"/>
      <c r="X66" s="133"/>
      <c r="Y66" s="119"/>
      <c r="Z66" s="87"/>
    </row>
    <row r="67" spans="2:26" ht="12.75" hidden="1">
      <c r="B67" s="80"/>
      <c r="N67" s="87"/>
      <c r="P67" s="133"/>
      <c r="R67" s="186"/>
      <c r="T67" s="187"/>
      <c r="U67" s="133"/>
      <c r="V67" s="188"/>
      <c r="W67" s="188"/>
      <c r="X67" s="133"/>
      <c r="Y67" s="119"/>
      <c r="Z67" s="87"/>
    </row>
    <row r="68" spans="2:26" ht="12.75" hidden="1">
      <c r="B68" s="75"/>
      <c r="N68" s="87"/>
      <c r="O68" s="206" t="s">
        <v>86</v>
      </c>
      <c r="P68" s="119"/>
      <c r="Q68" s="119"/>
      <c r="R68" s="119"/>
      <c r="S68" s="119"/>
      <c r="T68" s="184"/>
      <c r="U68" s="208"/>
      <c r="V68" s="185"/>
      <c r="W68" s="185"/>
      <c r="X68" s="119"/>
      <c r="Y68" s="119"/>
      <c r="Z68" s="87"/>
    </row>
    <row r="69" spans="2:26" ht="12.75">
      <c r="B69" s="131"/>
      <c r="N69" s="87"/>
      <c r="O69" s="133" t="s">
        <v>87</v>
      </c>
      <c r="P69" s="119"/>
      <c r="Q69" s="119"/>
      <c r="R69" s="119"/>
      <c r="S69" s="119"/>
      <c r="T69" s="184"/>
      <c r="Z69" s="2"/>
    </row>
    <row r="70" spans="2:26" ht="12.75">
      <c r="B70" s="10"/>
      <c r="N70" s="87"/>
      <c r="O70" s="133" t="s">
        <v>88</v>
      </c>
      <c r="P70" s="119"/>
      <c r="Q70" s="119"/>
      <c r="R70" s="119"/>
      <c r="S70" s="119"/>
      <c r="T70" s="184"/>
      <c r="Z70" s="2"/>
    </row>
    <row r="71" spans="2:20" ht="12.75">
      <c r="B71" s="10"/>
      <c r="N71" s="119"/>
      <c r="P71" s="119"/>
      <c r="Q71" s="119"/>
      <c r="R71" s="119"/>
      <c r="S71" s="119"/>
      <c r="T71" s="184"/>
    </row>
    <row r="72" spans="2:20" ht="12.75">
      <c r="B72" s="10"/>
      <c r="N72" s="207"/>
      <c r="P72" s="207"/>
      <c r="Q72" s="207"/>
      <c r="R72" s="207"/>
      <c r="S72" s="207"/>
      <c r="T72" s="209"/>
    </row>
    <row r="73" spans="2:26" ht="12.75">
      <c r="B73" s="76"/>
      <c r="N73" s="207"/>
      <c r="P73" s="207"/>
      <c r="Q73" s="207"/>
      <c r="R73" s="207"/>
      <c r="S73" s="207"/>
      <c r="T73" s="209"/>
      <c r="U73" s="210" t="s">
        <v>85</v>
      </c>
      <c r="V73" s="211" t="str">
        <f aca="true" t="shared" si="30" ref="V73:Z73">IF(V47=V74,"OK","ATENŢIE")</f>
        <v>OK</v>
      </c>
      <c r="W73" s="211" t="str">
        <f t="shared" si="30"/>
        <v>OK</v>
      </c>
      <c r="X73" s="212"/>
      <c r="Y73" s="211" t="str">
        <f t="shared" si="30"/>
        <v>OK</v>
      </c>
      <c r="Z73" s="211" t="str">
        <f t="shared" si="30"/>
        <v>OK</v>
      </c>
    </row>
    <row r="74" spans="2:26" ht="12.75">
      <c r="B74" s="76"/>
      <c r="N74" s="7"/>
      <c r="P74" s="7"/>
      <c r="Q74" s="7"/>
      <c r="R74" s="7"/>
      <c r="S74" s="7"/>
      <c r="T74" s="213"/>
      <c r="U74" s="210"/>
      <c r="V74" s="214">
        <f>F47</f>
        <v>3829.5499999999997</v>
      </c>
      <c r="W74" s="215">
        <f>F47-I47</f>
        <v>3598.3399999999997</v>
      </c>
      <c r="X74" s="212"/>
      <c r="Y74" s="215">
        <f>G47+H47</f>
        <v>18.34</v>
      </c>
      <c r="Z74" s="215">
        <f>J47</f>
        <v>3579.9999999999995</v>
      </c>
    </row>
    <row r="75" spans="14:25" ht="12.75">
      <c r="N75" s="7"/>
      <c r="O75" s="7"/>
      <c r="P75" s="7"/>
      <c r="Q75" s="7"/>
      <c r="R75" s="7"/>
      <c r="S75" s="7"/>
      <c r="T75" s="213"/>
      <c r="Y75" s="119"/>
    </row>
    <row r="76" spans="14:26" ht="12.75">
      <c r="N76" s="7"/>
      <c r="O76" s="7"/>
      <c r="P76" s="7"/>
      <c r="Q76" s="7"/>
      <c r="R76" s="7"/>
      <c r="S76" s="7"/>
      <c r="T76" s="213"/>
      <c r="U76" s="216"/>
      <c r="V76" s="207"/>
      <c r="W76" s="207"/>
      <c r="X76" s="207"/>
      <c r="Y76" s="207"/>
      <c r="Z76" s="218" t="str">
        <f>IF(Z47=Z77,"OK","ATENŢIE")</f>
        <v>OK</v>
      </c>
    </row>
    <row r="77" spans="21:26" ht="12.75">
      <c r="U77" s="216"/>
      <c r="V77" s="217"/>
      <c r="W77" s="217"/>
      <c r="X77" s="207"/>
      <c r="Y77" s="207"/>
      <c r="Z77" s="219">
        <f>W47-Y47</f>
        <v>3579.9999999999995</v>
      </c>
    </row>
    <row r="84" spans="5:23" ht="12.75">
      <c r="E84" s="8"/>
      <c r="F84" s="8"/>
      <c r="G84" s="8"/>
      <c r="H84" s="8"/>
      <c r="I84" s="8"/>
      <c r="J84" s="8"/>
      <c r="L84" s="8"/>
      <c r="T84" s="8"/>
      <c r="U84" s="8"/>
      <c r="V84" s="8"/>
      <c r="W84" s="8"/>
    </row>
    <row r="85" spans="5:23" ht="12.75">
      <c r="E85" s="8"/>
      <c r="F85" s="8"/>
      <c r="G85" s="8"/>
      <c r="H85" s="8"/>
      <c r="I85" s="8"/>
      <c r="J85" s="8"/>
      <c r="L85" s="8"/>
      <c r="T85" s="8"/>
      <c r="U85" s="8"/>
      <c r="V85" s="8"/>
      <c r="W85" s="8"/>
    </row>
  </sheetData>
  <sheetProtection/>
  <mergeCells count="37">
    <mergeCell ref="N3:P3"/>
    <mergeCell ref="N4:Z4"/>
    <mergeCell ref="D10:F10"/>
    <mergeCell ref="T10:V10"/>
    <mergeCell ref="C51:D51"/>
    <mergeCell ref="C52:D52"/>
    <mergeCell ref="C53:D53"/>
    <mergeCell ref="O53:P53"/>
    <mergeCell ref="Q53:R53"/>
    <mergeCell ref="S53:V53"/>
    <mergeCell ref="W53:Z53"/>
    <mergeCell ref="O54:P54"/>
    <mergeCell ref="Q54:R54"/>
    <mergeCell ref="S54:V54"/>
    <mergeCell ref="W54:Z54"/>
    <mergeCell ref="A10:A11"/>
    <mergeCell ref="B10:B11"/>
    <mergeCell ref="C10:C11"/>
    <mergeCell ref="G10:G11"/>
    <mergeCell ref="H10:H11"/>
    <mergeCell ref="I10:I11"/>
    <mergeCell ref="I65:I66"/>
    <mergeCell ref="J10:J11"/>
    <mergeCell ref="L10:L11"/>
    <mergeCell ref="N10:N11"/>
    <mergeCell ref="O10:O11"/>
    <mergeCell ref="P10:P11"/>
    <mergeCell ref="Q10:Q11"/>
    <mergeCell ref="R10:R11"/>
    <mergeCell ref="S10:S11"/>
    <mergeCell ref="U73:U74"/>
    <mergeCell ref="W10:W11"/>
    <mergeCell ref="X10:X11"/>
    <mergeCell ref="X73:X74"/>
    <mergeCell ref="Y10:Y11"/>
    <mergeCell ref="Z10:Z11"/>
    <mergeCell ref="A5:J8"/>
  </mergeCells>
  <printOptions horizontalCentered="1"/>
  <pageMargins left="0.2" right="0.2" top="0" bottom="0.39" header="0" footer="0"/>
  <pageSetup fitToHeight="0" fitToWidth="0" horizontalDpi="600" verticalDpi="600" orientation="landscape" paperSize="9" scale="9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Calin</cp:lastModifiedBy>
  <cp:lastPrinted>2016-12-20T12:55:19Z</cp:lastPrinted>
  <dcterms:created xsi:type="dcterms:W3CDTF">2001-06-07T07:18:05Z</dcterms:created>
  <dcterms:modified xsi:type="dcterms:W3CDTF">2016-12-28T08:01:39Z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1033-10.2.0.5811</vt:lpwstr>
  </property>
</Properties>
</file>